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C:\Users\user2074\Downloads\"/>
    </mc:Choice>
  </mc:AlternateContent>
  <xr:revisionPtr revIDLastSave="0" documentId="13_ncr:1_{BB09CB3D-17F8-427E-A9B2-23F00E566CDD}" xr6:coauthVersionLast="46" xr6:coauthVersionMax="46" xr10:uidLastSave="{00000000-0000-0000-0000-000000000000}"/>
  <bookViews>
    <workbookView xWindow="22860" yWindow="4275" windowWidth="24300" windowHeight="10770" activeTab="1" xr2:uid="{00000000-000D-0000-FFFF-FFFF00000000}"/>
  </bookViews>
  <sheets>
    <sheet name="Первая постановка" sheetId="1" r:id="rId1"/>
    <sheet name="Последующие постановк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6" i="2" l="1"/>
  <c r="G96" i="2"/>
  <c r="H94" i="2"/>
  <c r="G94" i="2"/>
  <c r="H92" i="2"/>
  <c r="G92" i="2"/>
  <c r="H90" i="2"/>
  <c r="G90" i="2"/>
  <c r="H88" i="2"/>
  <c r="G88" i="2"/>
  <c r="H86" i="2"/>
  <c r="G86" i="2"/>
  <c r="H84" i="2"/>
  <c r="G84" i="2"/>
  <c r="H82" i="2"/>
  <c r="G82" i="2"/>
  <c r="H80" i="2"/>
  <c r="G80" i="2"/>
  <c r="H78" i="2"/>
  <c r="G78" i="2"/>
  <c r="H76" i="2"/>
  <c r="G76" i="2"/>
  <c r="H74" i="2"/>
  <c r="G74" i="2"/>
  <c r="H72" i="2"/>
  <c r="G72" i="2"/>
  <c r="H70" i="2"/>
  <c r="G70" i="2"/>
  <c r="H68" i="2"/>
  <c r="G68" i="2"/>
  <c r="H66" i="2"/>
  <c r="G66" i="2"/>
  <c r="H64" i="2"/>
  <c r="G64" i="2"/>
  <c r="H62" i="2"/>
  <c r="G62" i="2"/>
  <c r="H60" i="2"/>
  <c r="G60" i="2"/>
  <c r="H58" i="2"/>
  <c r="G58" i="2"/>
  <c r="H56" i="2"/>
  <c r="G56" i="2"/>
  <c r="H54" i="2"/>
  <c r="G54" i="2"/>
  <c r="H52" i="2"/>
  <c r="G52" i="2"/>
  <c r="H50" i="2"/>
  <c r="G50" i="2"/>
  <c r="H48" i="2"/>
  <c r="G48" i="2"/>
  <c r="H46" i="2"/>
  <c r="G46" i="2"/>
  <c r="H44" i="2"/>
  <c r="G44" i="2"/>
  <c r="H42" i="2"/>
  <c r="G42" i="2"/>
  <c r="H40" i="2"/>
  <c r="G40" i="2"/>
  <c r="H38" i="2"/>
  <c r="G38" i="2"/>
  <c r="H36" i="2"/>
  <c r="G36" i="2"/>
  <c r="H34" i="2"/>
  <c r="G34" i="2"/>
  <c r="H32" i="2"/>
  <c r="G32" i="2"/>
  <c r="H30" i="2"/>
  <c r="G30" i="2"/>
  <c r="G28" i="2"/>
  <c r="H28" i="2" s="1"/>
  <c r="G26" i="2"/>
  <c r="H26" i="2" s="1"/>
  <c r="G24" i="2"/>
  <c r="H24" i="2" s="1"/>
  <c r="G22" i="2"/>
  <c r="H22" i="2" s="1"/>
  <c r="H20" i="2"/>
  <c r="G20" i="2"/>
  <c r="G18" i="2"/>
  <c r="H18" i="2" s="1"/>
  <c r="G16" i="2"/>
  <c r="H16" i="2" s="1"/>
  <c r="G14" i="2"/>
  <c r="H14" i="2" s="1"/>
  <c r="H12" i="2"/>
  <c r="G12" i="2"/>
  <c r="H10" i="2"/>
  <c r="G10" i="2"/>
  <c r="H8" i="2"/>
  <c r="G8" i="2"/>
  <c r="G6" i="2"/>
  <c r="H6" i="2" s="1"/>
  <c r="G4" i="2"/>
  <c r="H4" i="2" s="1"/>
  <c r="G2" i="2"/>
  <c r="H2" i="2" s="1"/>
  <c r="H96" i="1"/>
  <c r="G96" i="1"/>
  <c r="H94" i="1"/>
  <c r="G94" i="1"/>
  <c r="H92" i="1"/>
  <c r="G92" i="1"/>
  <c r="H90" i="1"/>
  <c r="G90" i="1"/>
  <c r="H88" i="1"/>
  <c r="G88" i="1"/>
  <c r="H86" i="1"/>
  <c r="G86" i="1"/>
  <c r="H84" i="1"/>
  <c r="G84" i="1"/>
  <c r="H82" i="1"/>
  <c r="G82" i="1"/>
  <c r="H80" i="1"/>
  <c r="G80" i="1"/>
  <c r="H78" i="1"/>
  <c r="G78" i="1"/>
  <c r="H76" i="1"/>
  <c r="G76" i="1"/>
  <c r="H74" i="1"/>
  <c r="G74" i="1"/>
  <c r="H72" i="1"/>
  <c r="G72" i="1"/>
  <c r="H70" i="1"/>
  <c r="G70" i="1"/>
  <c r="H68" i="1"/>
  <c r="G68" i="1"/>
  <c r="H66" i="1"/>
  <c r="G66" i="1"/>
  <c r="H64" i="1"/>
  <c r="G64" i="1"/>
  <c r="H62" i="1"/>
  <c r="G62" i="1"/>
  <c r="H60" i="1"/>
  <c r="G60" i="1"/>
  <c r="H58" i="1"/>
  <c r="G58" i="1"/>
  <c r="H56" i="1"/>
  <c r="G56" i="1"/>
  <c r="H54" i="1"/>
  <c r="G54" i="1"/>
  <c r="H52" i="1"/>
  <c r="G52" i="1"/>
  <c r="H50" i="1"/>
  <c r="G50" i="1"/>
  <c r="H48" i="1"/>
  <c r="G48" i="1"/>
  <c r="H46" i="1"/>
  <c r="G46" i="1"/>
  <c r="H44" i="1"/>
  <c r="G44" i="1"/>
  <c r="H42" i="1"/>
  <c r="G42" i="1"/>
  <c r="H40" i="1"/>
  <c r="G40" i="1"/>
  <c r="H38" i="1"/>
  <c r="G38" i="1"/>
  <c r="H36" i="1"/>
  <c r="G36" i="1"/>
  <c r="H34" i="1"/>
  <c r="G34" i="1"/>
  <c r="H32" i="1"/>
  <c r="G32" i="1"/>
  <c r="H30" i="1"/>
  <c r="G30" i="1"/>
  <c r="G28" i="1"/>
  <c r="H28" i="1" s="1"/>
  <c r="G26" i="1"/>
  <c r="H26" i="1" s="1"/>
  <c r="G24" i="1"/>
  <c r="H24" i="1" s="1"/>
  <c r="G22" i="1"/>
  <c r="H22" i="1" s="1"/>
  <c r="H20" i="1"/>
  <c r="G20" i="1"/>
  <c r="G18" i="1"/>
  <c r="H18" i="1" s="1"/>
  <c r="G16" i="1"/>
  <c r="H16" i="1" s="1"/>
  <c r="G14" i="1"/>
  <c r="H14" i="1" s="1"/>
  <c r="H12" i="1"/>
  <c r="G12" i="1"/>
  <c r="H10" i="1"/>
  <c r="G10" i="1"/>
  <c r="H8" i="1"/>
  <c r="G8" i="1"/>
  <c r="G6" i="1"/>
  <c r="H6" i="1" s="1"/>
  <c r="G4" i="1"/>
  <c r="H4" i="1" s="1"/>
  <c r="G2" i="1"/>
  <c r="H2" i="1" s="1"/>
  <c r="F20" i="2" l="1"/>
  <c r="F12" i="2"/>
  <c r="F8" i="2"/>
  <c r="F96" i="2"/>
  <c r="F94" i="2"/>
  <c r="F92" i="2"/>
  <c r="F90" i="2"/>
  <c r="F88" i="2"/>
  <c r="F86" i="2"/>
  <c r="F84" i="2"/>
  <c r="F82" i="2"/>
  <c r="F80" i="2"/>
  <c r="F78" i="2"/>
  <c r="F76" i="2"/>
  <c r="F74" i="2"/>
  <c r="F72" i="2"/>
  <c r="F70" i="2"/>
  <c r="F68" i="2"/>
  <c r="F66" i="2"/>
  <c r="F64" i="2"/>
  <c r="F62" i="2"/>
  <c r="F60" i="2"/>
  <c r="F58" i="2"/>
  <c r="F56" i="2"/>
  <c r="F54" i="2"/>
  <c r="F52" i="2"/>
  <c r="F50" i="2"/>
  <c r="F48" i="2"/>
  <c r="F46" i="2"/>
  <c r="F44" i="2"/>
  <c r="F42" i="2"/>
  <c r="F40" i="2"/>
  <c r="F38" i="2"/>
  <c r="F36" i="2"/>
  <c r="F34" i="2"/>
  <c r="F32" i="2"/>
  <c r="F30" i="2"/>
  <c r="F28" i="2"/>
  <c r="F26" i="2"/>
  <c r="F24" i="2"/>
  <c r="F22" i="2"/>
  <c r="F18" i="2"/>
  <c r="F16" i="2"/>
  <c r="F14" i="2"/>
  <c r="F10" i="2"/>
  <c r="F6" i="2"/>
  <c r="F4" i="2"/>
  <c r="F2" i="2"/>
  <c r="F18" i="1"/>
  <c r="F10" i="1"/>
  <c r="B6" i="2"/>
  <c r="B6" i="1"/>
  <c r="F30" i="1"/>
  <c r="F32" i="1"/>
  <c r="F34" i="1"/>
  <c r="F36" i="1"/>
  <c r="F38" i="1"/>
  <c r="F40" i="1"/>
  <c r="F42" i="1"/>
  <c r="F44" i="1"/>
  <c r="F46" i="1"/>
  <c r="F48" i="1"/>
  <c r="F50" i="1"/>
  <c r="F52" i="1"/>
  <c r="F54" i="1"/>
  <c r="F56" i="1"/>
  <c r="F58" i="1"/>
  <c r="F60" i="1"/>
  <c r="F62" i="1"/>
  <c r="F64" i="1"/>
  <c r="F66" i="1"/>
  <c r="F68" i="1"/>
  <c r="F70" i="1"/>
  <c r="F72" i="1"/>
  <c r="F74" i="1"/>
  <c r="F76" i="1"/>
  <c r="F78" i="1"/>
  <c r="F80" i="1"/>
  <c r="F82" i="1"/>
  <c r="F84" i="1"/>
  <c r="F86" i="1"/>
  <c r="F88" i="1"/>
  <c r="F90" i="1"/>
  <c r="F92" i="1"/>
  <c r="F94" i="1"/>
  <c r="F96" i="1"/>
  <c r="F4" i="1"/>
  <c r="F6" i="1"/>
  <c r="F8" i="1"/>
  <c r="F12" i="1"/>
  <c r="F14" i="1"/>
  <c r="F16" i="1"/>
  <c r="F20" i="1"/>
  <c r="F22" i="1"/>
  <c r="F24" i="1"/>
  <c r="F26" i="1"/>
  <c r="F28" i="1"/>
  <c r="F2" i="1"/>
  <c r="B13" i="1"/>
  <c r="B15" i="1"/>
  <c r="B14" i="1" l="1"/>
  <c r="B11" i="2"/>
  <c r="B10" i="2"/>
  <c r="B9" i="2"/>
  <c r="B17" i="1" l="1"/>
  <c r="B16" i="1"/>
  <c r="B20" i="1" s="1"/>
  <c r="B12" i="2" l="1"/>
  <c r="B18" i="1"/>
  <c r="B19" i="1" s="1"/>
  <c r="B13" i="2" l="1"/>
</calcChain>
</file>

<file path=xl/sharedStrings.xml><?xml version="1.0" encoding="utf-8"?>
<sst xmlns="http://schemas.openxmlformats.org/spreadsheetml/2006/main" count="157" uniqueCount="55">
  <si>
    <t>Content</t>
  </si>
  <si>
    <t>Sample</t>
  </si>
  <si>
    <t>1. Сортировать данные: по образцу, затем по лунке</t>
  </si>
  <si>
    <t>Является ли стандарт ПКО приемлемым</t>
  </si>
  <si>
    <t>Точка отсечения</t>
  </si>
  <si>
    <t>Пригодность образца</t>
  </si>
  <si>
    <t>Результат</t>
  </si>
  <si>
    <t>Pos Ctrl-1</t>
  </si>
  <si>
    <t>ПКО</t>
  </si>
  <si>
    <t>Neg Ctrl-1</t>
  </si>
  <si>
    <t>Unkn-2</t>
  </si>
  <si>
    <t>№1</t>
  </si>
  <si>
    <t>№2</t>
  </si>
  <si>
    <t>№3</t>
  </si>
  <si>
    <t>Unkn-3</t>
  </si>
  <si>
    <t>№4</t>
  </si>
  <si>
    <t>№5</t>
  </si>
  <si>
    <t>№6</t>
  </si>
  <si>
    <t>Unkn-1</t>
  </si>
  <si>
    <t>№7</t>
  </si>
  <si>
    <t>№8</t>
  </si>
  <si>
    <t>№9</t>
  </si>
  <si>
    <t>∆Ct второго повтора ПКО</t>
  </si>
  <si>
    <t>∆Ct первого повтора ПКО</t>
  </si>
  <si>
    <t>∆Ct третьего повтора ПКО</t>
  </si>
  <si>
    <t>Стандартное отклонение ∆CT ПКО</t>
  </si>
  <si>
    <t>Первая постановка с набором реагентов партии</t>
  </si>
  <si>
    <t>∆Ct ПКО</t>
  </si>
  <si>
    <t>Ct</t>
  </si>
  <si>
    <t>∆Ct</t>
  </si>
  <si>
    <t>ОКО</t>
  </si>
  <si>
    <t>Unkn-4</t>
  </si>
  <si>
    <t>Unkn-5</t>
  </si>
  <si>
    <t>Unkn-6</t>
  </si>
  <si>
    <t>Unkn-7</t>
  </si>
  <si>
    <t>Unkn-8</t>
  </si>
  <si>
    <t>Unkn-9</t>
  </si>
  <si>
    <t>Unkn-10</t>
  </si>
  <si>
    <t>№10</t>
  </si>
  <si>
    <t xml:space="preserve">Предел детектирования по Ct FAM </t>
  </si>
  <si>
    <t xml:space="preserve">Предел детектирования по Ct HEX </t>
  </si>
  <si>
    <t>Последующие постановки с набором реагентов той же партии на том же оборудовании</t>
  </si>
  <si>
    <t>Точка отсечения (рассчитана в первой постановке)</t>
  </si>
  <si>
    <t>2. Копировать столбцы Content, Sample, Ct</t>
  </si>
  <si>
    <t>3. Записать Ct FAM ОКО</t>
  </si>
  <si>
    <t>4. Записать Ct HEX ОКО</t>
  </si>
  <si>
    <t>Является ли стандарт ОКО приемлемым</t>
  </si>
  <si>
    <t>5. Записать Ct FAM первого повтора ПКО</t>
  </si>
  <si>
    <t>6. Записать Ct FAM второго повтора ПКО</t>
  </si>
  <si>
    <t>7. Записать Ct FAM третьего повтора ПКО</t>
  </si>
  <si>
    <t>8. Записать Ct HEX первого повтора ПКО</t>
  </si>
  <si>
    <t>9. Записать Ct HEX второго повтора ПКО</t>
  </si>
  <si>
    <t xml:space="preserve">10. Записать Ct HEX третьего повтора ПКО </t>
  </si>
  <si>
    <t>5. Записать Ct FAM ПКО</t>
  </si>
  <si>
    <t>6. Записать Ct HEX ПКО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</si>
</sst>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_ ;\-0.00\ "/>
  </numFmts>
  <fonts count="7"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8.25"/>
      <name val="Microsoft Sans Serif"/>
      <family val="2"/>
      <charset val="204"/>
    </font>
    <font>
      <b/>
      <sz val="8.25"/>
      <name val="Microsoft Sans Serif"/>
      <family val="2"/>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3" fillId="0" borderId="0">
      <alignment vertical="top"/>
      <protection locked="0"/>
    </xf>
  </cellStyleXfs>
  <cellXfs count="21">
    <xf numFmtId="0" fontId="0" fillId="0" borderId="0" xfId="0"/>
    <xf numFmtId="0" fontId="2" fillId="0" borderId="0" xfId="0" applyFont="1"/>
    <xf numFmtId="2" fontId="0" fillId="0" borderId="0" xfId="0" applyNumberFormat="1"/>
    <xf numFmtId="165" fontId="4" fillId="0" borderId="0" xfId="1" applyNumberFormat="1" applyFont="1" applyAlignment="1">
      <alignment vertical="center"/>
      <protection locked="0"/>
    </xf>
    <xf numFmtId="166" fontId="0" fillId="0" borderId="0" xfId="0" applyNumberFormat="1"/>
    <xf numFmtId="49" fontId="1" fillId="3" borderId="0" xfId="1" applyNumberFormat="1" applyFont="1" applyFill="1" applyAlignment="1">
      <alignment vertical="center"/>
      <protection locked="0"/>
    </xf>
    <xf numFmtId="164" fontId="1" fillId="0" borderId="0" xfId="0" applyNumberFormat="1" applyFont="1"/>
    <xf numFmtId="0" fontId="1" fillId="0" borderId="0" xfId="0" applyFont="1"/>
    <xf numFmtId="0" fontId="1" fillId="3" borderId="0" xfId="0" applyFont="1" applyFill="1"/>
    <xf numFmtId="164" fontId="1" fillId="3" borderId="0" xfId="0" applyNumberFormat="1" applyFont="1" applyFill="1"/>
    <xf numFmtId="49" fontId="5" fillId="3" borderId="0" xfId="1" applyNumberFormat="1" applyFont="1" applyFill="1" applyAlignment="1">
      <alignment vertical="center"/>
      <protection locked="0"/>
    </xf>
    <xf numFmtId="165" fontId="5" fillId="3" borderId="0" xfId="1" applyNumberFormat="1" applyFont="1" applyFill="1" applyAlignment="1">
      <alignment vertical="center"/>
      <protection locked="0"/>
    </xf>
    <xf numFmtId="49" fontId="6" fillId="3" borderId="0" xfId="1" applyNumberFormat="1" applyFont="1" applyFill="1" applyAlignment="1">
      <alignment vertical="center"/>
      <protection locked="0"/>
    </xf>
    <xf numFmtId="165" fontId="6" fillId="3" borderId="0" xfId="1" applyNumberFormat="1" applyFont="1" applyFill="1" applyAlignment="1">
      <alignment vertical="center"/>
      <protection locked="0"/>
    </xf>
    <xf numFmtId="0" fontId="2" fillId="0" borderId="0" xfId="0" applyFont="1" applyAlignment="1">
      <alignment wrapText="1"/>
    </xf>
    <xf numFmtId="0" fontId="2" fillId="0" borderId="0" xfId="0" applyFont="1" applyAlignment="1">
      <alignment vertical="center"/>
    </xf>
    <xf numFmtId="0" fontId="0" fillId="0" borderId="0" xfId="0" applyAlignment="1">
      <alignment vertical="center"/>
    </xf>
    <xf numFmtId="0" fontId="2" fillId="3" borderId="0" xfId="0" applyFont="1" applyFill="1" applyAlignment="1">
      <alignment horizontal="center"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164" fontId="2" fillId="2" borderId="0" xfId="0" applyNumberFormat="1" applyFont="1" applyFill="1"/>
  </cellXfs>
  <cellStyles count="2">
    <cellStyle name="Normal" xfId="1" xr:uid="{00000000-0005-0000-0000-000000000000}"/>
    <cellStyle name="Обычный" xfId="0" builtinId="0"/>
  </cellStyles>
  <dxfs count="46">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65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1"/>
  <sheetViews>
    <sheetView topLeftCell="B1" zoomScaleNormal="100" workbookViewId="0">
      <selection activeCell="G33" sqref="G33"/>
    </sheetView>
  </sheetViews>
  <sheetFormatPr defaultRowHeight="15" x14ac:dyDescent="0.25"/>
  <cols>
    <col min="1" max="1" width="50.7109375" customWidth="1"/>
    <col min="2" max="2" width="14.7109375" customWidth="1"/>
    <col min="3" max="3" width="10.7109375" style="8" customWidth="1"/>
    <col min="4" max="4" width="8.7109375" style="8" customWidth="1"/>
    <col min="5" max="5" width="8.7109375" style="9" customWidth="1"/>
    <col min="6" max="6" width="8.7109375" style="7" customWidth="1"/>
    <col min="7" max="8" width="35.7109375" style="7" customWidth="1"/>
  </cols>
  <sheetData>
    <row r="1" spans="1:8" s="16" customFormat="1" ht="30" customHeight="1" x14ac:dyDescent="0.25">
      <c r="A1" s="15" t="s">
        <v>26</v>
      </c>
      <c r="C1" s="17" t="s">
        <v>0</v>
      </c>
      <c r="D1" s="17" t="s">
        <v>1</v>
      </c>
      <c r="E1" s="17" t="s">
        <v>28</v>
      </c>
      <c r="F1" s="18" t="s">
        <v>29</v>
      </c>
      <c r="G1" s="18" t="s">
        <v>5</v>
      </c>
      <c r="H1" s="19" t="s">
        <v>6</v>
      </c>
    </row>
    <row r="2" spans="1:8" ht="15" customHeight="1" x14ac:dyDescent="0.25">
      <c r="A2" t="s">
        <v>2</v>
      </c>
      <c r="C2" s="10" t="s">
        <v>7</v>
      </c>
      <c r="D2" s="5" t="s">
        <v>8</v>
      </c>
      <c r="E2" s="11">
        <v>22.028543020429201</v>
      </c>
      <c r="F2" s="6">
        <f>MAX(0,E2-E3)</f>
        <v>4.7530397370440021</v>
      </c>
      <c r="G2" s="7" t="str">
        <f>IF(AND(OR(E2=0,E2&gt;$B$13),OR(E3=0,E3&gt;$B$14)),"Концентрация образца недостаточна","Образец пригоден для анализа")</f>
        <v>Образец пригоден для анализа</v>
      </c>
      <c r="H2" s="7" t="str">
        <f>IF(E2=0,"Не обнаружена мутация METex14",IF(AND(G2="Образец пригоден для анализа",OR(F2&lt;$B$20,E3=0)),"Мутация METex14 обнаружена","Не обнаружена мутация METex14"))</f>
        <v>Мутация METex14 обнаружена</v>
      </c>
    </row>
    <row r="3" spans="1:8" ht="15" customHeight="1" x14ac:dyDescent="0.25">
      <c r="A3" t="s">
        <v>43</v>
      </c>
      <c r="C3" s="10" t="s">
        <v>7</v>
      </c>
      <c r="D3" s="5" t="s">
        <v>8</v>
      </c>
      <c r="E3" s="11">
        <v>17.275503283385198</v>
      </c>
    </row>
    <row r="4" spans="1:8" ht="15" customHeight="1" x14ac:dyDescent="0.25">
      <c r="A4" t="s">
        <v>44</v>
      </c>
      <c r="B4">
        <v>0</v>
      </c>
      <c r="C4" s="10" t="s">
        <v>7</v>
      </c>
      <c r="D4" s="5" t="s">
        <v>8</v>
      </c>
      <c r="E4" s="11">
        <v>22.043372837894299</v>
      </c>
      <c r="F4" s="6">
        <f t="shared" ref="F4" si="0">MAX(0,E4-E5)</f>
        <v>4.6443623044651012</v>
      </c>
      <c r="G4" s="7" t="str">
        <f>IF(AND(OR(E4=0,E4&gt;$B$13),OR(E5=0,E5&gt;$B$14)),"Концентрация образца недостаточна","Образец пригоден для анализа")</f>
        <v>Образец пригоден для анализа</v>
      </c>
      <c r="H4" s="7" t="str">
        <f>IF(E4=0,"Не обнаружена мутация METex14",IF(AND(G4="Образец пригоден для анализа",OR(F4&lt;$B$20,E5=0)),"Мутация METex14 обнаружена","Не обнаружена мутация METex14"))</f>
        <v>Мутация METex14 обнаружена</v>
      </c>
    </row>
    <row r="5" spans="1:8" ht="15" customHeight="1" x14ac:dyDescent="0.25">
      <c r="A5" t="s">
        <v>45</v>
      </c>
      <c r="B5">
        <v>0</v>
      </c>
      <c r="C5" s="10" t="s">
        <v>7</v>
      </c>
      <c r="D5" s="5" t="s">
        <v>8</v>
      </c>
      <c r="E5" s="11">
        <v>17.399010533429198</v>
      </c>
    </row>
    <row r="6" spans="1:8" ht="15" customHeight="1" x14ac:dyDescent="0.25">
      <c r="A6" t="s">
        <v>46</v>
      </c>
      <c r="B6" t="str">
        <f>IF(AND(OR(B4=0,B4&gt;(AVERAGE(B7:B9)+6)),OR(B5=0,B5&gt;(AVERAGE(B10:B12)+6))),"приемлемо","неприемлемо")</f>
        <v>приемлемо</v>
      </c>
      <c r="C6" s="10" t="s">
        <v>7</v>
      </c>
      <c r="D6" s="5" t="s">
        <v>8</v>
      </c>
      <c r="E6" s="11">
        <v>22.156924538534302</v>
      </c>
      <c r="F6" s="6">
        <f t="shared" ref="F6" si="1">MAX(0,E6-E7)</f>
        <v>4.5316245682759018</v>
      </c>
      <c r="G6" s="7" t="str">
        <f t="shared" ref="G6" si="2">IF(AND(OR(E6=0,E6&gt;$B$13),OR(E7=0,E7&gt;$B$14)),"Концентрация образца недостаточна","Образец пригоден для анализа")</f>
        <v>Образец пригоден для анализа</v>
      </c>
      <c r="H6" s="7" t="str">
        <f t="shared" ref="H6" si="3">IF(E6=0,"Не обнаружена мутация METex14",IF(AND(G6="Образец пригоден для анализа",OR(F6&lt;$B$20,E7=0)),"Мутация METex14 обнаружена","Не обнаружена мутация METex14"))</f>
        <v>Мутация METex14 обнаружена</v>
      </c>
    </row>
    <row r="7" spans="1:8" ht="15" customHeight="1" x14ac:dyDescent="0.25">
      <c r="A7" t="s">
        <v>47</v>
      </c>
      <c r="B7" s="3">
        <v>22.03</v>
      </c>
      <c r="C7" s="10" t="s">
        <v>7</v>
      </c>
      <c r="D7" s="5" t="s">
        <v>8</v>
      </c>
      <c r="E7" s="11">
        <v>17.6252999702584</v>
      </c>
    </row>
    <row r="8" spans="1:8" ht="15" customHeight="1" x14ac:dyDescent="0.25">
      <c r="A8" t="s">
        <v>48</v>
      </c>
      <c r="B8" s="3">
        <v>22.04</v>
      </c>
      <c r="C8" s="10" t="s">
        <v>9</v>
      </c>
      <c r="D8" s="5" t="s">
        <v>30</v>
      </c>
      <c r="E8" s="11"/>
      <c r="F8" s="6">
        <f>MAX(0,E8-E9)</f>
        <v>0</v>
      </c>
      <c r="G8" s="7" t="str">
        <f t="shared" ref="G8" si="4">IF(AND(OR(E8=0,E8&gt;$B$13),OR(E9=0,E9&gt;$B$14)),"Концентрация образца недостаточна","Образец пригоден для анализа")</f>
        <v>Концентрация образца недостаточна</v>
      </c>
      <c r="H8" s="7" t="str">
        <f t="shared" ref="H8" si="5">IF(E8=0,"Не обнаружена мутация METex14",IF(AND(G8="Образец пригоден для анализа",OR(F8&lt;$B$20,E9=0)),"Мутация METex14 обнаружена","Не обнаружена мутация METex14"))</f>
        <v>Не обнаружена мутация METex14</v>
      </c>
    </row>
    <row r="9" spans="1:8" ht="15" customHeight="1" x14ac:dyDescent="0.25">
      <c r="A9" t="s">
        <v>49</v>
      </c>
      <c r="B9" s="3">
        <v>22.16</v>
      </c>
      <c r="C9" s="10" t="s">
        <v>9</v>
      </c>
      <c r="D9" s="5" t="s">
        <v>30</v>
      </c>
      <c r="E9" s="11"/>
    </row>
    <row r="10" spans="1:8" ht="15" customHeight="1" x14ac:dyDescent="0.25">
      <c r="A10" t="s">
        <v>50</v>
      </c>
      <c r="B10" s="3">
        <v>17.28</v>
      </c>
      <c r="C10" s="10" t="s">
        <v>18</v>
      </c>
      <c r="D10" s="5" t="s">
        <v>11</v>
      </c>
      <c r="E10" s="11"/>
      <c r="F10" s="6">
        <f>MAX(0,E10-E11)</f>
        <v>0</v>
      </c>
      <c r="G10" s="7" t="str">
        <f t="shared" ref="G10" si="6">IF(AND(OR(E10=0,E10&gt;$B$13),OR(E11=0,E11&gt;$B$14)),"Концентрация образца недостаточна","Образец пригоден для анализа")</f>
        <v>Образец пригоден для анализа</v>
      </c>
      <c r="H10" s="7" t="str">
        <f t="shared" ref="H10" si="7">IF(E10=0,"Не обнаружена мутация METex14",IF(AND(G10="Образец пригоден для анализа",OR(F10&lt;$B$20,E11=0)),"Мутация METex14 обнаружена","Не обнаружена мутация METex14"))</f>
        <v>Не обнаружена мутация METex14</v>
      </c>
    </row>
    <row r="11" spans="1:8" ht="15" customHeight="1" x14ac:dyDescent="0.25">
      <c r="A11" t="s">
        <v>51</v>
      </c>
      <c r="B11" s="3">
        <v>17.399999999999999</v>
      </c>
      <c r="C11" s="10" t="s">
        <v>18</v>
      </c>
      <c r="D11" s="5" t="s">
        <v>11</v>
      </c>
      <c r="E11" s="11">
        <v>21.311445530653501</v>
      </c>
    </row>
    <row r="12" spans="1:8" ht="15" customHeight="1" x14ac:dyDescent="0.25">
      <c r="A12" t="s">
        <v>52</v>
      </c>
      <c r="B12" s="1">
        <v>17.63</v>
      </c>
      <c r="C12" s="10" t="s">
        <v>10</v>
      </c>
      <c r="D12" s="5" t="s">
        <v>12</v>
      </c>
      <c r="E12" s="11"/>
      <c r="F12" s="6">
        <f t="shared" ref="F12" si="8">MAX(0,E12-E13)</f>
        <v>0</v>
      </c>
      <c r="G12" s="7" t="str">
        <f t="shared" ref="G12" si="9">IF(AND(OR(E12=0,E12&gt;$B$13),OR(E13=0,E13&gt;$B$14)),"Концентрация образца недостаточна","Образец пригоден для анализа")</f>
        <v>Концентрация образца недостаточна</v>
      </c>
      <c r="H12" s="7" t="str">
        <f t="shared" ref="H12" si="10">IF(E12=0,"Не обнаружена мутация METex14",IF(AND(G12="Образец пригоден для анализа",OR(F12&lt;$B$20,E13=0)),"Мутация METex14 обнаружена","Не обнаружена мутация METex14"))</f>
        <v>Не обнаружена мутация METex14</v>
      </c>
    </row>
    <row r="13" spans="1:8" ht="15" customHeight="1" x14ac:dyDescent="0.25">
      <c r="A13" t="s">
        <v>39</v>
      </c>
      <c r="B13" s="4">
        <f>AVERAGE(B7:B9)+4.8</f>
        <v>26.876666666666669</v>
      </c>
      <c r="C13" s="10" t="s">
        <v>10</v>
      </c>
      <c r="D13" s="5" t="s">
        <v>12</v>
      </c>
      <c r="E13" s="11">
        <v>22.880036476617001</v>
      </c>
    </row>
    <row r="14" spans="1:8" ht="15" customHeight="1" x14ac:dyDescent="0.25">
      <c r="A14" t="s">
        <v>40</v>
      </c>
      <c r="B14" s="4">
        <f>AVERAGEA(B10:B12)+4.8</f>
        <v>22.236666666666668</v>
      </c>
      <c r="C14" s="10" t="s">
        <v>14</v>
      </c>
      <c r="D14" s="5" t="s">
        <v>13</v>
      </c>
      <c r="E14" s="11">
        <v>33.053452318642002</v>
      </c>
      <c r="F14" s="6">
        <f t="shared" ref="F14" si="11">MAX(0,E14-E15)</f>
        <v>11.914210136820703</v>
      </c>
      <c r="G14" s="7" t="str">
        <f t="shared" ref="G14" si="12">IF(AND(OR(E14=0,E14&gt;$B$13),OR(E15=0,E15&gt;$B$14)),"Концентрация образца недостаточна","Образец пригоден для анализа")</f>
        <v>Образец пригоден для анализа</v>
      </c>
      <c r="H14" s="7" t="str">
        <f t="shared" ref="H14" si="13">IF(E14=0,"Не обнаружена мутация METex14",IF(AND(G14="Образец пригоден для анализа",OR(F14&lt;$B$20,E15=0)),"Мутация METex14 обнаружена","Не обнаружена мутация METex14"))</f>
        <v>Не обнаружена мутация METex14</v>
      </c>
    </row>
    <row r="15" spans="1:8" ht="15" customHeight="1" x14ac:dyDescent="0.25">
      <c r="A15" t="s">
        <v>23</v>
      </c>
      <c r="B15" s="4">
        <f>B7-B10</f>
        <v>4.75</v>
      </c>
      <c r="C15" s="10" t="s">
        <v>14</v>
      </c>
      <c r="D15" s="5" t="s">
        <v>13</v>
      </c>
      <c r="E15" s="11">
        <v>21.139242181821299</v>
      </c>
    </row>
    <row r="16" spans="1:8" ht="15" customHeight="1" x14ac:dyDescent="0.25">
      <c r="A16" t="s">
        <v>22</v>
      </c>
      <c r="B16" s="4">
        <f>B8-B11</f>
        <v>4.6400000000000006</v>
      </c>
      <c r="C16" s="10" t="s">
        <v>31</v>
      </c>
      <c r="D16" s="5" t="s">
        <v>15</v>
      </c>
      <c r="E16" s="11">
        <v>25.9809097635566</v>
      </c>
      <c r="F16" s="6">
        <f t="shared" ref="F16" si="14">MAX(0,E16-E17)</f>
        <v>3.2566734053459996</v>
      </c>
      <c r="G16" s="7" t="str">
        <f t="shared" ref="G16" si="15">IF(AND(OR(E16=0,E16&gt;$B$13),OR(E17=0,E17&gt;$B$14)),"Концентрация образца недостаточна","Образец пригоден для анализа")</f>
        <v>Образец пригоден для анализа</v>
      </c>
      <c r="H16" s="7" t="str">
        <f t="shared" ref="H16" si="16">IF(E16=0,"Не обнаружена мутация METex14",IF(AND(G16="Образец пригоден для анализа",OR(F16&lt;$B$20,E17=0)),"Мутация METex14 обнаружена","Не обнаружена мутация METex14"))</f>
        <v>Мутация METex14 обнаружена</v>
      </c>
    </row>
    <row r="17" spans="1:8" ht="15" customHeight="1" x14ac:dyDescent="0.25">
      <c r="A17" t="s">
        <v>24</v>
      </c>
      <c r="B17" s="4">
        <f>B9-B12</f>
        <v>4.5300000000000011</v>
      </c>
      <c r="C17" s="10" t="s">
        <v>31</v>
      </c>
      <c r="D17" s="5" t="s">
        <v>15</v>
      </c>
      <c r="E17" s="11">
        <v>22.7242363582106</v>
      </c>
    </row>
    <row r="18" spans="1:8" ht="15" customHeight="1" x14ac:dyDescent="0.25">
      <c r="A18" t="s">
        <v>25</v>
      </c>
      <c r="B18" s="2">
        <f>AVERAGE(STDEV(B15:B17))</f>
        <v>0.10999999999999943</v>
      </c>
      <c r="C18" s="10" t="s">
        <v>32</v>
      </c>
      <c r="D18" s="5" t="s">
        <v>16</v>
      </c>
      <c r="E18" s="11">
        <v>37.295886760378401</v>
      </c>
      <c r="F18" s="6">
        <f>MAX(0,E18-E19)</f>
        <v>15.479533894952201</v>
      </c>
      <c r="G18" s="7" t="str">
        <f t="shared" ref="G18" si="17">IF(AND(OR(E18=0,E18&gt;$B$13),OR(E19=0,E19&gt;$B$14)),"Концентрация образца недостаточна","Образец пригоден для анализа")</f>
        <v>Образец пригоден для анализа</v>
      </c>
      <c r="H18" s="7" t="str">
        <f t="shared" ref="H18" si="18">IF(E18=0,"Не обнаружена мутация METex14",IF(AND(G18="Образец пригоден для анализа",OR(F18&lt;$B$20,E19=0)),"Мутация METex14 обнаружена","Не обнаружена мутация METex14"))</f>
        <v>Не обнаружена мутация METex14</v>
      </c>
    </row>
    <row r="19" spans="1:8" ht="15" customHeight="1" x14ac:dyDescent="0.25">
      <c r="A19" t="s">
        <v>3</v>
      </c>
      <c r="B19" t="str">
        <f>IF(B18&gt;0.5, "неприемлемо", "приемлемо")</f>
        <v>приемлемо</v>
      </c>
      <c r="C19" s="10" t="s">
        <v>32</v>
      </c>
      <c r="D19" s="5" t="s">
        <v>16</v>
      </c>
      <c r="E19" s="11">
        <v>21.8163528654262</v>
      </c>
    </row>
    <row r="20" spans="1:8" ht="15" customHeight="1" x14ac:dyDescent="0.25">
      <c r="A20" t="s">
        <v>4</v>
      </c>
      <c r="B20" s="20">
        <f>AVERAGE(B15:B17)+2</f>
        <v>6.6400000000000006</v>
      </c>
      <c r="C20" s="10" t="s">
        <v>33</v>
      </c>
      <c r="D20" s="5" t="s">
        <v>17</v>
      </c>
      <c r="E20" s="11"/>
      <c r="F20" s="6">
        <f t="shared" ref="F20" si="19">MAX(0,E20-E21)</f>
        <v>0</v>
      </c>
      <c r="G20" s="7" t="str">
        <f t="shared" ref="G20" si="20">IF(AND(OR(E20=0,E20&gt;$B$13),OR(E21=0,E21&gt;$B$14)),"Концентрация образца недостаточна","Образец пригоден для анализа")</f>
        <v>Концентрация образца недостаточна</v>
      </c>
      <c r="H20" s="7" t="str">
        <f t="shared" ref="H20" si="21">IF(E20=0,"Не обнаружена мутация METex14",IF(AND(G20="Образец пригоден для анализа",OR(F20&lt;$B$20,E21=0)),"Мутация METex14 обнаружена","Не обнаружена мутация METex14"))</f>
        <v>Не обнаружена мутация METex14</v>
      </c>
    </row>
    <row r="21" spans="1:8" ht="15" customHeight="1" x14ac:dyDescent="0.25">
      <c r="C21" s="10" t="s">
        <v>33</v>
      </c>
      <c r="D21" s="5" t="s">
        <v>17</v>
      </c>
      <c r="E21" s="11">
        <v>24.6846683344118</v>
      </c>
    </row>
    <row r="22" spans="1:8" ht="15" customHeight="1" x14ac:dyDescent="0.25">
      <c r="C22" s="10" t="s">
        <v>34</v>
      </c>
      <c r="D22" s="5" t="s">
        <v>19</v>
      </c>
      <c r="E22" s="11">
        <v>25.825573695686799</v>
      </c>
      <c r="F22" s="6">
        <f t="shared" ref="F22" si="22">MAX(0,E22-E23)</f>
        <v>11.196753013882098</v>
      </c>
      <c r="G22" s="7" t="str">
        <f t="shared" ref="G22" si="23">IF(AND(OR(E22=0,E22&gt;$B$13),OR(E23=0,E23&gt;$B$14)),"Концентрация образца недостаточна","Образец пригоден для анализа")</f>
        <v>Образец пригоден для анализа</v>
      </c>
      <c r="H22" s="7" t="str">
        <f t="shared" ref="H22" si="24">IF(E22=0,"Не обнаружена мутация METex14",IF(AND(G22="Образец пригоден для анализа",OR(F22&lt;$B$20,E23=0)),"Мутация METex14 обнаружена","Не обнаружена мутация METex14"))</f>
        <v>Не обнаружена мутация METex14</v>
      </c>
    </row>
    <row r="23" spans="1:8" ht="15" customHeight="1" x14ac:dyDescent="0.25">
      <c r="A23" s="1"/>
      <c r="C23" s="10" t="s">
        <v>34</v>
      </c>
      <c r="D23" s="5" t="s">
        <v>19</v>
      </c>
      <c r="E23" s="11">
        <v>14.628820681804701</v>
      </c>
    </row>
    <row r="24" spans="1:8" ht="15" customHeight="1" x14ac:dyDescent="0.25">
      <c r="C24" s="10" t="s">
        <v>35</v>
      </c>
      <c r="D24" s="5" t="s">
        <v>20</v>
      </c>
      <c r="E24" s="11">
        <v>25.4130258531758</v>
      </c>
      <c r="F24" s="6">
        <f t="shared" ref="F24" si="25">MAX(0,E24-E25)</f>
        <v>11.389632210895799</v>
      </c>
      <c r="G24" s="7" t="str">
        <f t="shared" ref="G24" si="26">IF(AND(OR(E24=0,E24&gt;$B$13),OR(E25=0,E25&gt;$B$14)),"Концентрация образца недостаточна","Образец пригоден для анализа")</f>
        <v>Образец пригоден для анализа</v>
      </c>
      <c r="H24" s="7" t="str">
        <f t="shared" ref="H24" si="27">IF(E24=0,"Не обнаружена мутация METex14",IF(AND(G24="Образец пригоден для анализа",OR(F24&lt;$B$20,E25=0)),"Мутация METex14 обнаружена","Не обнаружена мутация METex14"))</f>
        <v>Не обнаружена мутация METex14</v>
      </c>
    </row>
    <row r="25" spans="1:8" ht="15" customHeight="1" x14ac:dyDescent="0.25">
      <c r="C25" s="10" t="s">
        <v>35</v>
      </c>
      <c r="D25" s="5" t="s">
        <v>20</v>
      </c>
      <c r="E25" s="11">
        <v>14.02339364228</v>
      </c>
    </row>
    <row r="26" spans="1:8" ht="15" customHeight="1" x14ac:dyDescent="0.25">
      <c r="C26" s="10" t="s">
        <v>36</v>
      </c>
      <c r="D26" s="5" t="s">
        <v>21</v>
      </c>
      <c r="E26" s="11">
        <v>25.419122509327799</v>
      </c>
      <c r="F26" s="6">
        <f t="shared" ref="F26" si="28">MAX(0,E26-E27)</f>
        <v>10.994817163036998</v>
      </c>
      <c r="G26" s="7" t="str">
        <f t="shared" ref="G26" si="29">IF(AND(OR(E26=0,E26&gt;$B$13),OR(E27=0,E27&gt;$B$14)),"Концентрация образца недостаточна","Образец пригоден для анализа")</f>
        <v>Образец пригоден для анализа</v>
      </c>
      <c r="H26" s="7" t="str">
        <f t="shared" ref="H26" si="30">IF(E26=0,"Не обнаружена мутация METex14",IF(AND(G26="Образец пригоден для анализа",OR(F26&lt;$B$20,E27=0)),"Мутация METex14 обнаружена","Не обнаружена мутация METex14"))</f>
        <v>Не обнаружена мутация METex14</v>
      </c>
    </row>
    <row r="27" spans="1:8" ht="15" customHeight="1" x14ac:dyDescent="0.25">
      <c r="C27" s="10" t="s">
        <v>36</v>
      </c>
      <c r="D27" s="5" t="s">
        <v>21</v>
      </c>
      <c r="E27" s="11">
        <v>14.424305346290801</v>
      </c>
    </row>
    <row r="28" spans="1:8" ht="15" customHeight="1" x14ac:dyDescent="0.25">
      <c r="C28" s="10" t="s">
        <v>37</v>
      </c>
      <c r="D28" s="5" t="s">
        <v>38</v>
      </c>
      <c r="E28" s="9">
        <v>21.775272917764401</v>
      </c>
      <c r="F28" s="6">
        <f t="shared" ref="F28" si="31">MAX(0,E28-E29)</f>
        <v>3.7139870159850012</v>
      </c>
      <c r="G28" s="7" t="str">
        <f t="shared" ref="G28" si="32">IF(AND(OR(E28=0,E28&gt;$B$13),OR(E29=0,E29&gt;$B$14)),"Концентрация образца недостаточна","Образец пригоден для анализа")</f>
        <v>Образец пригоден для анализа</v>
      </c>
      <c r="H28" s="7" t="str">
        <f t="shared" ref="H28" si="33">IF(E28=0,"Не обнаружена мутация METex14",IF(AND(G28="Образец пригоден для анализа",OR(F28&lt;$B$20,E29=0)),"Мутация METex14 обнаружена","Не обнаружена мутация METex14"))</f>
        <v>Мутация METex14 обнаружена</v>
      </c>
    </row>
    <row r="29" spans="1:8" ht="15" customHeight="1" x14ac:dyDescent="0.25">
      <c r="C29" s="10" t="s">
        <v>37</v>
      </c>
      <c r="D29" s="5" t="s">
        <v>38</v>
      </c>
      <c r="E29" s="9">
        <v>18.061285901779399</v>
      </c>
    </row>
    <row r="30" spans="1:8" ht="15" customHeight="1" x14ac:dyDescent="0.25">
      <c r="C30" s="10"/>
      <c r="D30" s="10"/>
      <c r="E30" s="11"/>
      <c r="F30" s="6">
        <f t="shared" ref="F30" si="34">MAX(0,E30-E31)</f>
        <v>0</v>
      </c>
      <c r="G30" s="7" t="str">
        <f t="shared" ref="G30" si="35">IF(AND(OR(E30=0,E30&gt;$B$13),OR(E31=0,E31&gt;$B$14)),"Концентрация образца недостаточна","Образец пригоден для анализа")</f>
        <v>Концентрация образца недостаточна</v>
      </c>
      <c r="H30" s="7" t="str">
        <f t="shared" ref="H30" si="36">IF(E30=0,"Не обнаружена мутация METex14",IF(AND(G30="Образец пригоден для анализа",OR(F30&lt;$B$20,E31=0)),"Мутация METex14 обнаружена","Не обнаружена мутация METex14"))</f>
        <v>Не обнаружена мутация METex14</v>
      </c>
    </row>
    <row r="31" spans="1:8" ht="15" customHeight="1" x14ac:dyDescent="0.25">
      <c r="C31" s="10"/>
      <c r="D31" s="10"/>
      <c r="E31" s="11"/>
    </row>
    <row r="32" spans="1:8" ht="15" customHeight="1" x14ac:dyDescent="0.25">
      <c r="C32" s="10"/>
      <c r="D32" s="10"/>
      <c r="E32" s="11"/>
      <c r="F32" s="6">
        <f t="shared" ref="F32:F88" si="37">MAX(0,E32-E33)</f>
        <v>0</v>
      </c>
      <c r="G32" s="7" t="str">
        <f t="shared" ref="G32" si="38">IF(AND(OR(E32=0,E32&gt;$B$13),OR(E33=0,E33&gt;$B$14)),"Концентрация образца недостаточна","Образец пригоден для анализа")</f>
        <v>Концентрация образца недостаточна</v>
      </c>
      <c r="H32" s="7" t="str">
        <f t="shared" ref="H32" si="39">IF(E32=0,"Не обнаружена мутация METex14",IF(AND(G32="Образец пригоден для анализа",OR(F32&lt;$B$20,E33=0)),"Мутация METex14 обнаружена","Не обнаружена мутация METex14"))</f>
        <v>Не обнаружена мутация METex14</v>
      </c>
    </row>
    <row r="33" spans="3:8" ht="15" customHeight="1" x14ac:dyDescent="0.25">
      <c r="C33" s="10"/>
      <c r="D33" s="10"/>
      <c r="E33" s="11"/>
    </row>
    <row r="34" spans="3:8" ht="15" customHeight="1" x14ac:dyDescent="0.25">
      <c r="C34" s="10"/>
      <c r="D34" s="10"/>
      <c r="E34" s="11"/>
      <c r="F34" s="6">
        <f t="shared" ref="F34:F90" si="40">MAX(0,E34-E35)</f>
        <v>0</v>
      </c>
      <c r="G34" s="7" t="str">
        <f t="shared" ref="G34" si="41">IF(AND(OR(E34=0,E34&gt;$B$13),OR(E35=0,E35&gt;$B$14)),"Концентрация образца недостаточна","Образец пригоден для анализа")</f>
        <v>Концентрация образца недостаточна</v>
      </c>
      <c r="H34" s="7" t="str">
        <f t="shared" ref="H34" si="42">IF(E34=0,"Не обнаружена мутация METex14",IF(AND(G34="Образец пригоден для анализа",OR(F34&lt;$B$20,E35=0)),"Мутация METex14 обнаружена","Не обнаружена мутация METex14"))</f>
        <v>Не обнаружена мутация METex14</v>
      </c>
    </row>
    <row r="35" spans="3:8" ht="15" customHeight="1" x14ac:dyDescent="0.25">
      <c r="C35" s="10"/>
      <c r="D35" s="10"/>
      <c r="E35" s="11"/>
    </row>
    <row r="36" spans="3:8" ht="15" customHeight="1" x14ac:dyDescent="0.25">
      <c r="C36" s="10"/>
      <c r="D36" s="10"/>
      <c r="E36" s="11"/>
      <c r="F36" s="6">
        <f t="shared" ref="F36:F92" si="43">MAX(0,E36-E37)</f>
        <v>0</v>
      </c>
      <c r="G36" s="7" t="str">
        <f t="shared" ref="G36" si="44">IF(AND(OR(E36=0,E36&gt;$B$13),OR(E37=0,E37&gt;$B$14)),"Концентрация образца недостаточна","Образец пригоден для анализа")</f>
        <v>Концентрация образца недостаточна</v>
      </c>
      <c r="H36" s="7" t="str">
        <f t="shared" ref="H36" si="45">IF(E36=0,"Не обнаружена мутация METex14",IF(AND(G36="Образец пригоден для анализа",OR(F36&lt;$B$20,E37=0)),"Мутация METex14 обнаружена","Не обнаружена мутация METex14"))</f>
        <v>Не обнаружена мутация METex14</v>
      </c>
    </row>
    <row r="37" spans="3:8" ht="15" customHeight="1" x14ac:dyDescent="0.25">
      <c r="C37" s="10"/>
      <c r="D37" s="10"/>
      <c r="E37" s="11"/>
    </row>
    <row r="38" spans="3:8" ht="15" customHeight="1" x14ac:dyDescent="0.25">
      <c r="C38" s="10"/>
      <c r="D38" s="12"/>
      <c r="E38" s="13"/>
      <c r="F38" s="6">
        <f t="shared" ref="F38:F94" si="46">MAX(0,E38-E39)</f>
        <v>0</v>
      </c>
      <c r="G38" s="7" t="str">
        <f t="shared" ref="G38" si="47">IF(AND(OR(E38=0,E38&gt;$B$13),OR(E39=0,E39&gt;$B$14)),"Концентрация образца недостаточна","Образец пригоден для анализа")</f>
        <v>Концентрация образца недостаточна</v>
      </c>
      <c r="H38" s="7" t="str">
        <f t="shared" ref="H38" si="48">IF(E38=0,"Не обнаружена мутация METex14",IF(AND(G38="Образец пригоден для анализа",OR(F38&lt;$B$20,E39=0)),"Мутация METex14 обнаружена","Не обнаружена мутация METex14"))</f>
        <v>Не обнаружена мутация METex14</v>
      </c>
    </row>
    <row r="39" spans="3:8" ht="15" customHeight="1" x14ac:dyDescent="0.25">
      <c r="C39" s="10"/>
      <c r="D39" s="12"/>
      <c r="E39" s="13"/>
    </row>
    <row r="40" spans="3:8" ht="15" customHeight="1" x14ac:dyDescent="0.25">
      <c r="C40" s="10"/>
      <c r="D40" s="12"/>
      <c r="E40" s="13"/>
      <c r="F40" s="6">
        <f t="shared" ref="F40:F96" si="49">MAX(0,E40-E41)</f>
        <v>0</v>
      </c>
      <c r="G40" s="7" t="str">
        <f t="shared" ref="G40" si="50">IF(AND(OR(E40=0,E40&gt;$B$13),OR(E41=0,E41&gt;$B$14)),"Концентрация образца недостаточна","Образец пригоден для анализа")</f>
        <v>Концентрация образца недостаточна</v>
      </c>
      <c r="H40" s="7" t="str">
        <f t="shared" ref="H40" si="51">IF(E40=0,"Не обнаружена мутация METex14",IF(AND(G40="Образец пригоден для анализа",OR(F40&lt;$B$20,E41=0)),"Мутация METex14 обнаружена","Не обнаружена мутация METex14"))</f>
        <v>Не обнаружена мутация METex14</v>
      </c>
    </row>
    <row r="41" spans="3:8" ht="15" customHeight="1" x14ac:dyDescent="0.25">
      <c r="C41" s="10"/>
      <c r="D41" s="12"/>
      <c r="E41" s="13"/>
    </row>
    <row r="42" spans="3:8" ht="15" customHeight="1" x14ac:dyDescent="0.25">
      <c r="C42" s="10"/>
      <c r="D42" s="10"/>
      <c r="E42" s="11"/>
      <c r="F42" s="6">
        <f t="shared" ref="F42:F70" si="52">MAX(0,E42-E43)</f>
        <v>0</v>
      </c>
      <c r="G42" s="7" t="str">
        <f t="shared" ref="G42" si="53">IF(AND(OR(E42=0,E42&gt;$B$13),OR(E43=0,E43&gt;$B$14)),"Концентрация образца недостаточна","Образец пригоден для анализа")</f>
        <v>Концентрация образца недостаточна</v>
      </c>
      <c r="H42" s="7" t="str">
        <f t="shared" ref="H42" si="54">IF(E42=0,"Не обнаружена мутация METex14",IF(AND(G42="Образец пригоден для анализа",OR(F42&lt;$B$20,E43=0)),"Мутация METex14 обнаружена","Не обнаружена мутация METex14"))</f>
        <v>Не обнаружена мутация METex14</v>
      </c>
    </row>
    <row r="43" spans="3:8" ht="15" customHeight="1" x14ac:dyDescent="0.25">
      <c r="C43" s="10"/>
      <c r="D43" s="10"/>
      <c r="E43" s="11"/>
    </row>
    <row r="44" spans="3:8" ht="15" customHeight="1" x14ac:dyDescent="0.25">
      <c r="C44" s="10"/>
      <c r="D44" s="10"/>
      <c r="E44" s="11"/>
      <c r="F44" s="6">
        <f t="shared" ref="F44:F72" si="55">MAX(0,E44-E45)</f>
        <v>0</v>
      </c>
      <c r="G44" s="7" t="str">
        <f t="shared" ref="G44" si="56">IF(AND(OR(E44=0,E44&gt;$B$13),OR(E45=0,E45&gt;$B$14)),"Концентрация образца недостаточна","Образец пригоден для анализа")</f>
        <v>Концентрация образца недостаточна</v>
      </c>
      <c r="H44" s="7" t="str">
        <f t="shared" ref="H44" si="57">IF(E44=0,"Не обнаружена мутация METex14",IF(AND(G44="Образец пригоден для анализа",OR(F44&lt;$B$20,E45=0)),"Мутация METex14 обнаружена","Не обнаружена мутация METex14"))</f>
        <v>Не обнаружена мутация METex14</v>
      </c>
    </row>
    <row r="45" spans="3:8" ht="15" customHeight="1" x14ac:dyDescent="0.25">
      <c r="C45" s="10"/>
      <c r="D45" s="10"/>
      <c r="E45" s="11"/>
    </row>
    <row r="46" spans="3:8" ht="15" customHeight="1" x14ac:dyDescent="0.25">
      <c r="C46" s="10"/>
      <c r="D46" s="10"/>
      <c r="E46" s="11"/>
      <c r="F46" s="6">
        <f t="shared" ref="F46:F74" si="58">MAX(0,E46-E47)</f>
        <v>0</v>
      </c>
      <c r="G46" s="7" t="str">
        <f t="shared" ref="G46" si="59">IF(AND(OR(E46=0,E46&gt;$B$13),OR(E47=0,E47&gt;$B$14)),"Концентрация образца недостаточна","Образец пригоден для анализа")</f>
        <v>Концентрация образца недостаточна</v>
      </c>
      <c r="H46" s="7" t="str">
        <f t="shared" ref="H46" si="60">IF(E46=0,"Не обнаружена мутация METex14",IF(AND(G46="Образец пригоден для анализа",OR(F46&lt;$B$20,E47=0)),"Мутация METex14 обнаружена","Не обнаружена мутация METex14"))</f>
        <v>Не обнаружена мутация METex14</v>
      </c>
    </row>
    <row r="47" spans="3:8" ht="15" customHeight="1" x14ac:dyDescent="0.25">
      <c r="C47" s="10"/>
      <c r="D47" s="10"/>
      <c r="E47" s="11"/>
    </row>
    <row r="48" spans="3:8" ht="15" customHeight="1" x14ac:dyDescent="0.25">
      <c r="C48" s="10"/>
      <c r="D48" s="10"/>
      <c r="E48" s="11"/>
      <c r="F48" s="6">
        <f t="shared" ref="F48:F76" si="61">MAX(0,E48-E49)</f>
        <v>0</v>
      </c>
      <c r="G48" s="7" t="str">
        <f t="shared" ref="G48" si="62">IF(AND(OR(E48=0,E48&gt;$B$13),OR(E49=0,E49&gt;$B$14)),"Концентрация образца недостаточна","Образец пригоден для анализа")</f>
        <v>Концентрация образца недостаточна</v>
      </c>
      <c r="H48" s="7" t="str">
        <f t="shared" ref="H48" si="63">IF(E48=0,"Не обнаружена мутация METex14",IF(AND(G48="Образец пригоден для анализа",OR(F48&lt;$B$20,E49=0)),"Мутация METex14 обнаружена","Не обнаружена мутация METex14"))</f>
        <v>Не обнаружена мутация METex14</v>
      </c>
    </row>
    <row r="49" spans="3:8" ht="15" customHeight="1" x14ac:dyDescent="0.25">
      <c r="C49" s="10"/>
      <c r="D49" s="10"/>
      <c r="E49" s="11"/>
    </row>
    <row r="50" spans="3:8" ht="15" customHeight="1" x14ac:dyDescent="0.25">
      <c r="C50" s="10"/>
      <c r="D50" s="10"/>
      <c r="E50" s="11"/>
      <c r="F50" s="6">
        <f t="shared" ref="F50:F78" si="64">MAX(0,E50-E51)</f>
        <v>0</v>
      </c>
      <c r="G50" s="7" t="str">
        <f t="shared" ref="G50" si="65">IF(AND(OR(E50=0,E50&gt;$B$13),OR(E51=0,E51&gt;$B$14)),"Концентрация образца недостаточна","Образец пригоден для анализа")</f>
        <v>Концентрация образца недостаточна</v>
      </c>
      <c r="H50" s="7" t="str">
        <f t="shared" ref="H50" si="66">IF(E50=0,"Не обнаружена мутация METex14",IF(AND(G50="Образец пригоден для анализа",OR(F50&lt;$B$20,E51=0)),"Мутация METex14 обнаружена","Не обнаружена мутация METex14"))</f>
        <v>Не обнаружена мутация METex14</v>
      </c>
    </row>
    <row r="51" spans="3:8" ht="15" customHeight="1" x14ac:dyDescent="0.25">
      <c r="C51" s="10"/>
      <c r="D51" s="10"/>
      <c r="E51" s="11"/>
    </row>
    <row r="52" spans="3:8" ht="15" customHeight="1" x14ac:dyDescent="0.25">
      <c r="C52" s="10"/>
      <c r="D52" s="10"/>
      <c r="E52" s="11"/>
      <c r="F52" s="6">
        <f t="shared" ref="F52:F80" si="67">MAX(0,E52-E53)</f>
        <v>0</v>
      </c>
      <c r="G52" s="7" t="str">
        <f t="shared" ref="G52" si="68">IF(AND(OR(E52=0,E52&gt;$B$13),OR(E53=0,E53&gt;$B$14)),"Концентрация образца недостаточна","Образец пригоден для анализа")</f>
        <v>Концентрация образца недостаточна</v>
      </c>
      <c r="H52" s="7" t="str">
        <f t="shared" ref="H52" si="69">IF(E52=0,"Не обнаружена мутация METex14",IF(AND(G52="Образец пригоден для анализа",OR(F52&lt;$B$20,E53=0)),"Мутация METex14 обнаружена","Не обнаружена мутация METex14"))</f>
        <v>Не обнаружена мутация METex14</v>
      </c>
    </row>
    <row r="53" spans="3:8" ht="15" customHeight="1" x14ac:dyDescent="0.25">
      <c r="C53" s="10"/>
      <c r="D53" s="10"/>
      <c r="E53" s="11"/>
    </row>
    <row r="54" spans="3:8" ht="15" customHeight="1" x14ac:dyDescent="0.25">
      <c r="C54" s="10"/>
      <c r="D54" s="10"/>
      <c r="E54" s="11"/>
      <c r="F54" s="6">
        <f t="shared" ref="F54:F82" si="70">MAX(0,E54-E55)</f>
        <v>0</v>
      </c>
      <c r="G54" s="7" t="str">
        <f t="shared" ref="G54" si="71">IF(AND(OR(E54=0,E54&gt;$B$13),OR(E55=0,E55&gt;$B$14)),"Концентрация образца недостаточна","Образец пригоден для анализа")</f>
        <v>Концентрация образца недостаточна</v>
      </c>
      <c r="H54" s="7" t="str">
        <f t="shared" ref="H54" si="72">IF(E54=0,"Не обнаружена мутация METex14",IF(AND(G54="Образец пригоден для анализа",OR(F54&lt;$B$20,E55=0)),"Мутация METex14 обнаружена","Не обнаружена мутация METex14"))</f>
        <v>Не обнаружена мутация METex14</v>
      </c>
    </row>
    <row r="55" spans="3:8" ht="15" customHeight="1" x14ac:dyDescent="0.25">
      <c r="C55" s="10"/>
      <c r="D55" s="10"/>
      <c r="E55" s="11"/>
    </row>
    <row r="56" spans="3:8" ht="15" customHeight="1" x14ac:dyDescent="0.25">
      <c r="C56" s="10"/>
      <c r="D56" s="10"/>
      <c r="E56" s="11"/>
      <c r="F56" s="6">
        <f t="shared" ref="F56:F84" si="73">MAX(0,E56-E57)</f>
        <v>0</v>
      </c>
      <c r="G56" s="7" t="str">
        <f t="shared" ref="G56" si="74">IF(AND(OR(E56=0,E56&gt;$B$13),OR(E57=0,E57&gt;$B$14)),"Концентрация образца недостаточна","Образец пригоден для анализа")</f>
        <v>Концентрация образца недостаточна</v>
      </c>
      <c r="H56" s="7" t="str">
        <f t="shared" ref="H56" si="75">IF(E56=0,"Не обнаружена мутация METex14",IF(AND(G56="Образец пригоден для анализа",OR(F56&lt;$B$20,E57=0)),"Мутация METex14 обнаружена","Не обнаружена мутация METex14"))</f>
        <v>Не обнаружена мутация METex14</v>
      </c>
    </row>
    <row r="57" spans="3:8" ht="15" customHeight="1" x14ac:dyDescent="0.25">
      <c r="C57" s="10"/>
      <c r="D57" s="10"/>
      <c r="E57" s="11"/>
    </row>
    <row r="58" spans="3:8" ht="15" customHeight="1" x14ac:dyDescent="0.25">
      <c r="C58" s="10"/>
      <c r="D58" s="10"/>
      <c r="E58" s="11"/>
      <c r="F58" s="6">
        <f t="shared" ref="F58" si="76">MAX(0,E58-E59)</f>
        <v>0</v>
      </c>
      <c r="G58" s="7" t="str">
        <f t="shared" ref="G58" si="77">IF(AND(OR(E58=0,E58&gt;$B$13),OR(E59=0,E59&gt;$B$14)),"Концентрация образца недостаточна","Образец пригоден для анализа")</f>
        <v>Концентрация образца недостаточна</v>
      </c>
      <c r="H58" s="7" t="str">
        <f t="shared" ref="H58" si="78">IF(E58=0,"Не обнаружена мутация METex14",IF(AND(G58="Образец пригоден для анализа",OR(F58&lt;$B$20,E59=0)),"Мутация METex14 обнаружена","Не обнаружена мутация METex14"))</f>
        <v>Не обнаружена мутация METex14</v>
      </c>
    </row>
    <row r="59" spans="3:8" ht="15" customHeight="1" x14ac:dyDescent="0.25">
      <c r="C59" s="10"/>
      <c r="D59" s="10"/>
      <c r="E59" s="11"/>
    </row>
    <row r="60" spans="3:8" ht="15" customHeight="1" x14ac:dyDescent="0.25">
      <c r="C60" s="10"/>
      <c r="D60" s="10"/>
      <c r="E60" s="11"/>
      <c r="F60" s="6">
        <f t="shared" si="37"/>
        <v>0</v>
      </c>
      <c r="G60" s="7" t="str">
        <f t="shared" ref="G60" si="79">IF(AND(OR(E60=0,E60&gt;$B$13),OR(E61=0,E61&gt;$B$14)),"Концентрация образца недостаточна","Образец пригоден для анализа")</f>
        <v>Концентрация образца недостаточна</v>
      </c>
      <c r="H60" s="7" t="str">
        <f t="shared" ref="H60" si="80">IF(E60=0,"Не обнаружена мутация METex14",IF(AND(G60="Образец пригоден для анализа",OR(F60&lt;$B$20,E61=0)),"Мутация METex14 обнаружена","Не обнаружена мутация METex14"))</f>
        <v>Не обнаружена мутация METex14</v>
      </c>
    </row>
    <row r="61" spans="3:8" ht="15" customHeight="1" x14ac:dyDescent="0.25">
      <c r="C61" s="10"/>
      <c r="D61" s="10"/>
      <c r="E61" s="11"/>
    </row>
    <row r="62" spans="3:8" ht="15" customHeight="1" x14ac:dyDescent="0.25">
      <c r="C62" s="10"/>
      <c r="D62" s="10"/>
      <c r="E62" s="11"/>
      <c r="F62" s="6">
        <f t="shared" si="40"/>
        <v>0</v>
      </c>
      <c r="G62" s="7" t="str">
        <f t="shared" ref="G62" si="81">IF(AND(OR(E62=0,E62&gt;$B$13),OR(E63=0,E63&gt;$B$14)),"Концентрация образца недостаточна","Образец пригоден для анализа")</f>
        <v>Концентрация образца недостаточна</v>
      </c>
      <c r="H62" s="7" t="str">
        <f t="shared" ref="H62" si="82">IF(E62=0,"Не обнаружена мутация METex14",IF(AND(G62="Образец пригоден для анализа",OR(F62&lt;$B$20,E63=0)),"Мутация METex14 обнаружена","Не обнаружена мутация METex14"))</f>
        <v>Не обнаружена мутация METex14</v>
      </c>
    </row>
    <row r="63" spans="3:8" ht="15" customHeight="1" x14ac:dyDescent="0.25">
      <c r="C63" s="10"/>
      <c r="D63" s="10"/>
      <c r="E63" s="11"/>
    </row>
    <row r="64" spans="3:8" ht="15" customHeight="1" x14ac:dyDescent="0.25">
      <c r="C64" s="10"/>
      <c r="D64" s="10"/>
      <c r="E64" s="11"/>
      <c r="F64" s="6">
        <f t="shared" si="43"/>
        <v>0</v>
      </c>
      <c r="G64" s="7" t="str">
        <f t="shared" ref="G64" si="83">IF(AND(OR(E64=0,E64&gt;$B$13),OR(E65=0,E65&gt;$B$14)),"Концентрация образца недостаточна","Образец пригоден для анализа")</f>
        <v>Концентрация образца недостаточна</v>
      </c>
      <c r="H64" s="7" t="str">
        <f t="shared" ref="H64" si="84">IF(E64=0,"Не обнаружена мутация METex14",IF(AND(G64="Образец пригоден для анализа",OR(F64&lt;$B$20,E65=0)),"Мутация METex14 обнаружена","Не обнаружена мутация METex14"))</f>
        <v>Не обнаружена мутация METex14</v>
      </c>
    </row>
    <row r="65" spans="3:8" ht="15" customHeight="1" x14ac:dyDescent="0.25">
      <c r="C65" s="10"/>
      <c r="D65" s="10"/>
      <c r="E65" s="11"/>
    </row>
    <row r="66" spans="3:8" ht="15" customHeight="1" x14ac:dyDescent="0.25">
      <c r="C66" s="10"/>
      <c r="D66" s="10"/>
      <c r="E66" s="11"/>
      <c r="F66" s="6">
        <f t="shared" si="46"/>
        <v>0</v>
      </c>
      <c r="G66" s="7" t="str">
        <f t="shared" ref="G66" si="85">IF(AND(OR(E66=0,E66&gt;$B$13),OR(E67=0,E67&gt;$B$14)),"Концентрация образца недостаточна","Образец пригоден для анализа")</f>
        <v>Концентрация образца недостаточна</v>
      </c>
      <c r="H66" s="7" t="str">
        <f t="shared" ref="H66" si="86">IF(E66=0,"Не обнаружена мутация METex14",IF(AND(G66="Образец пригоден для анализа",OR(F66&lt;$B$20,E67=0)),"Мутация METex14 обнаружена","Не обнаружена мутация METex14"))</f>
        <v>Не обнаружена мутация METex14</v>
      </c>
    </row>
    <row r="67" spans="3:8" ht="15" customHeight="1" x14ac:dyDescent="0.25">
      <c r="C67" s="10"/>
      <c r="D67" s="10"/>
      <c r="E67" s="11"/>
    </row>
    <row r="68" spans="3:8" ht="15" customHeight="1" x14ac:dyDescent="0.25">
      <c r="C68" s="10"/>
      <c r="D68" s="10"/>
      <c r="E68" s="11"/>
      <c r="F68" s="6">
        <f t="shared" si="49"/>
        <v>0</v>
      </c>
      <c r="G68" s="7" t="str">
        <f t="shared" ref="G68" si="87">IF(AND(OR(E68=0,E68&gt;$B$13),OR(E69=0,E69&gt;$B$14)),"Концентрация образца недостаточна","Образец пригоден для анализа")</f>
        <v>Концентрация образца недостаточна</v>
      </c>
      <c r="H68" s="7" t="str">
        <f t="shared" ref="H68" si="88">IF(E68=0,"Не обнаружена мутация METex14",IF(AND(G68="Образец пригоден для анализа",OR(F68&lt;$B$20,E69=0)),"Мутация METex14 обнаружена","Не обнаружена мутация METex14"))</f>
        <v>Не обнаружена мутация METex14</v>
      </c>
    </row>
    <row r="69" spans="3:8" ht="15" customHeight="1" x14ac:dyDescent="0.25">
      <c r="C69" s="10"/>
      <c r="D69" s="10"/>
      <c r="E69" s="11"/>
    </row>
    <row r="70" spans="3:8" ht="15" customHeight="1" x14ac:dyDescent="0.25">
      <c r="C70" s="10"/>
      <c r="D70" s="10"/>
      <c r="E70" s="11"/>
      <c r="F70" s="6">
        <f t="shared" si="52"/>
        <v>0</v>
      </c>
      <c r="G70" s="7" t="str">
        <f t="shared" ref="G70" si="89">IF(AND(OR(E70=0,E70&gt;$B$13),OR(E71=0,E71&gt;$B$14)),"Концентрация образца недостаточна","Образец пригоден для анализа")</f>
        <v>Концентрация образца недостаточна</v>
      </c>
      <c r="H70" s="7" t="str">
        <f t="shared" ref="H70" si="90">IF(E70=0,"Не обнаружена мутация METex14",IF(AND(G70="Образец пригоден для анализа",OR(F70&lt;$B$20,E71=0)),"Мутация METex14 обнаружена","Не обнаружена мутация METex14"))</f>
        <v>Не обнаружена мутация METex14</v>
      </c>
    </row>
    <row r="71" spans="3:8" ht="15" customHeight="1" x14ac:dyDescent="0.25">
      <c r="C71" s="10"/>
      <c r="D71" s="10"/>
      <c r="E71" s="11"/>
    </row>
    <row r="72" spans="3:8" ht="15" customHeight="1" x14ac:dyDescent="0.25">
      <c r="C72" s="10"/>
      <c r="D72" s="10"/>
      <c r="E72" s="11"/>
      <c r="F72" s="6">
        <f t="shared" si="55"/>
        <v>0</v>
      </c>
      <c r="G72" s="7" t="str">
        <f t="shared" ref="G72" si="91">IF(AND(OR(E72=0,E72&gt;$B$13),OR(E73=0,E73&gt;$B$14)),"Концентрация образца недостаточна","Образец пригоден для анализа")</f>
        <v>Концентрация образца недостаточна</v>
      </c>
      <c r="H72" s="7" t="str">
        <f t="shared" ref="H72" si="92">IF(E72=0,"Не обнаружена мутация METex14",IF(AND(G72="Образец пригоден для анализа",OR(F72&lt;$B$20,E73=0)),"Мутация METex14 обнаружена","Не обнаружена мутация METex14"))</f>
        <v>Не обнаружена мутация METex14</v>
      </c>
    </row>
    <row r="73" spans="3:8" ht="15" customHeight="1" x14ac:dyDescent="0.25">
      <c r="C73" s="10"/>
      <c r="D73" s="10"/>
      <c r="E73" s="11"/>
    </row>
    <row r="74" spans="3:8" ht="15" customHeight="1" x14ac:dyDescent="0.25">
      <c r="C74" s="10"/>
      <c r="D74" s="10"/>
      <c r="E74" s="11"/>
      <c r="F74" s="6">
        <f t="shared" si="58"/>
        <v>0</v>
      </c>
      <c r="G74" s="7" t="str">
        <f t="shared" ref="G74" si="93">IF(AND(OR(E74=0,E74&gt;$B$13),OR(E75=0,E75&gt;$B$14)),"Концентрация образца недостаточна","Образец пригоден для анализа")</f>
        <v>Концентрация образца недостаточна</v>
      </c>
      <c r="H74" s="7" t="str">
        <f t="shared" ref="H74" si="94">IF(E74=0,"Не обнаружена мутация METex14",IF(AND(G74="Образец пригоден для анализа",OR(F74&lt;$B$20,E75=0)),"Мутация METex14 обнаружена","Не обнаружена мутация METex14"))</f>
        <v>Не обнаружена мутация METex14</v>
      </c>
    </row>
    <row r="75" spans="3:8" ht="15" customHeight="1" x14ac:dyDescent="0.25">
      <c r="C75" s="10"/>
      <c r="D75" s="10"/>
      <c r="E75" s="11"/>
    </row>
    <row r="76" spans="3:8" ht="15" customHeight="1" x14ac:dyDescent="0.25">
      <c r="C76" s="10"/>
      <c r="D76" s="10"/>
      <c r="E76" s="11"/>
      <c r="F76" s="6">
        <f t="shared" si="61"/>
        <v>0</v>
      </c>
      <c r="G76" s="7" t="str">
        <f t="shared" ref="G76" si="95">IF(AND(OR(E76=0,E76&gt;$B$13),OR(E77=0,E77&gt;$B$14)),"Концентрация образца недостаточна","Образец пригоден для анализа")</f>
        <v>Концентрация образца недостаточна</v>
      </c>
      <c r="H76" s="7" t="str">
        <f t="shared" ref="H76" si="96">IF(E76=0,"Не обнаружена мутация METex14",IF(AND(G76="Образец пригоден для анализа",OR(F76&lt;$B$20,E77=0)),"Мутация METex14 обнаружена","Не обнаружена мутация METex14"))</f>
        <v>Не обнаружена мутация METex14</v>
      </c>
    </row>
    <row r="77" spans="3:8" ht="15" customHeight="1" x14ac:dyDescent="0.25">
      <c r="C77" s="10"/>
      <c r="D77" s="10"/>
      <c r="E77" s="11"/>
    </row>
    <row r="78" spans="3:8" ht="15" customHeight="1" x14ac:dyDescent="0.25">
      <c r="E78" s="11"/>
      <c r="F78" s="6">
        <f t="shared" si="64"/>
        <v>0</v>
      </c>
      <c r="G78" s="7" t="str">
        <f t="shared" ref="G78" si="97">IF(AND(OR(E78=0,E78&gt;$B$13),OR(E79=0,E79&gt;$B$14)),"Концентрация образца недостаточна","Образец пригоден для анализа")</f>
        <v>Концентрация образца недостаточна</v>
      </c>
      <c r="H78" s="7" t="str">
        <f t="shared" ref="H78" si="98">IF(E78=0,"Не обнаружена мутация METex14",IF(AND(G78="Образец пригоден для анализа",OR(F78&lt;$B$20,E79=0)),"Мутация METex14 обнаружена","Не обнаружена мутация METex14"))</f>
        <v>Не обнаружена мутация METex14</v>
      </c>
    </row>
    <row r="79" spans="3:8" ht="15" customHeight="1" x14ac:dyDescent="0.25">
      <c r="E79" s="11"/>
    </row>
    <row r="80" spans="3:8" ht="15" customHeight="1" x14ac:dyDescent="0.25">
      <c r="E80" s="11"/>
      <c r="F80" s="6">
        <f t="shared" si="67"/>
        <v>0</v>
      </c>
      <c r="G80" s="7" t="str">
        <f t="shared" ref="G80" si="99">IF(AND(OR(E80=0,E80&gt;$B$13),OR(E81=0,E81&gt;$B$14)),"Концентрация образца недостаточна","Образец пригоден для анализа")</f>
        <v>Концентрация образца недостаточна</v>
      </c>
      <c r="H80" s="7" t="str">
        <f t="shared" ref="H80" si="100">IF(E80=0,"Не обнаружена мутация METex14",IF(AND(G80="Образец пригоден для анализа",OR(F80&lt;$B$20,E81=0)),"Мутация METex14 обнаружена","Не обнаружена мутация METex14"))</f>
        <v>Не обнаружена мутация METex14</v>
      </c>
    </row>
    <row r="81" spans="5:8" ht="15" customHeight="1" x14ac:dyDescent="0.25">
      <c r="E81" s="11"/>
    </row>
    <row r="82" spans="5:8" ht="15" customHeight="1" x14ac:dyDescent="0.25">
      <c r="E82" s="11"/>
      <c r="F82" s="6">
        <f t="shared" si="70"/>
        <v>0</v>
      </c>
      <c r="G82" s="7" t="str">
        <f t="shared" ref="G82" si="101">IF(AND(OR(E82=0,E82&gt;$B$13),OR(E83=0,E83&gt;$B$14)),"Концентрация образца недостаточна","Образец пригоден для анализа")</f>
        <v>Концентрация образца недостаточна</v>
      </c>
      <c r="H82" s="7" t="str">
        <f t="shared" ref="H82" si="102">IF(E82=0,"Не обнаружена мутация METex14",IF(AND(G82="Образец пригоден для анализа",OR(F82&lt;$B$20,E83=0)),"Мутация METex14 обнаружена","Не обнаружена мутация METex14"))</f>
        <v>Не обнаружена мутация METex14</v>
      </c>
    </row>
    <row r="83" spans="5:8" ht="15" customHeight="1" x14ac:dyDescent="0.25">
      <c r="E83" s="11"/>
    </row>
    <row r="84" spans="5:8" ht="15" customHeight="1" x14ac:dyDescent="0.25">
      <c r="E84" s="11"/>
      <c r="F84" s="6">
        <f t="shared" si="73"/>
        <v>0</v>
      </c>
      <c r="G84" s="7" t="str">
        <f t="shared" ref="G84" si="103">IF(AND(OR(E84=0,E84&gt;$B$13),OR(E85=0,E85&gt;$B$14)),"Концентрация образца недостаточна","Образец пригоден для анализа")</f>
        <v>Концентрация образца недостаточна</v>
      </c>
      <c r="H84" s="7" t="str">
        <f t="shared" ref="H84" si="104">IF(E84=0,"Не обнаружена мутация METex14",IF(AND(G84="Образец пригоден для анализа",OR(F84&lt;$B$20,E85=0)),"Мутация METex14 обнаружена","Не обнаружена мутация METex14"))</f>
        <v>Не обнаружена мутация METex14</v>
      </c>
    </row>
    <row r="85" spans="5:8" ht="15" customHeight="1" x14ac:dyDescent="0.25">
      <c r="E85" s="11"/>
    </row>
    <row r="86" spans="5:8" ht="15" customHeight="1" x14ac:dyDescent="0.25">
      <c r="E86" s="11"/>
      <c r="F86" s="6">
        <f t="shared" ref="F86" si="105">MAX(0,E86-E87)</f>
        <v>0</v>
      </c>
      <c r="G86" s="7" t="str">
        <f t="shared" ref="G86" si="106">IF(AND(OR(E86=0,E86&gt;$B$13),OR(E87=0,E87&gt;$B$14)),"Концентрация образца недостаточна","Образец пригоден для анализа")</f>
        <v>Концентрация образца недостаточна</v>
      </c>
      <c r="H86" s="7" t="str">
        <f t="shared" ref="H86" si="107">IF(E86=0,"Не обнаружена мутация METex14",IF(AND(G86="Образец пригоден для анализа",OR(F86&lt;$B$20,E87=0)),"Мутация METex14 обнаружена","Не обнаружена мутация METex14"))</f>
        <v>Не обнаружена мутация METex14</v>
      </c>
    </row>
    <row r="87" spans="5:8" ht="15" customHeight="1" x14ac:dyDescent="0.25">
      <c r="E87" s="11"/>
    </row>
    <row r="88" spans="5:8" ht="15" customHeight="1" x14ac:dyDescent="0.25">
      <c r="E88" s="11"/>
      <c r="F88" s="6">
        <f t="shared" si="37"/>
        <v>0</v>
      </c>
      <c r="G88" s="7" t="str">
        <f t="shared" ref="G88" si="108">IF(AND(OR(E88=0,E88&gt;$B$13),OR(E89=0,E89&gt;$B$14)),"Концентрация образца недостаточна","Образец пригоден для анализа")</f>
        <v>Концентрация образца недостаточна</v>
      </c>
      <c r="H88" s="7" t="str">
        <f t="shared" ref="H88" si="109">IF(E88=0,"Не обнаружена мутация METex14",IF(AND(G88="Образец пригоден для анализа",OR(F88&lt;$B$20,E89=0)),"Мутация METex14 обнаружена","Не обнаружена мутация METex14"))</f>
        <v>Не обнаружена мутация METex14</v>
      </c>
    </row>
    <row r="89" spans="5:8" ht="15" customHeight="1" x14ac:dyDescent="0.25">
      <c r="E89" s="11"/>
    </row>
    <row r="90" spans="5:8" ht="15" customHeight="1" x14ac:dyDescent="0.25">
      <c r="E90" s="11"/>
      <c r="F90" s="6">
        <f t="shared" si="40"/>
        <v>0</v>
      </c>
      <c r="G90" s="7" t="str">
        <f t="shared" ref="G90" si="110">IF(AND(OR(E90=0,E90&gt;$B$13),OR(E91=0,E91&gt;$B$14)),"Концентрация образца недостаточна","Образец пригоден для анализа")</f>
        <v>Концентрация образца недостаточна</v>
      </c>
      <c r="H90" s="7" t="str">
        <f t="shared" ref="H90" si="111">IF(E90=0,"Не обнаружена мутация METex14",IF(AND(G90="Образец пригоден для анализа",OR(F90&lt;$B$20,E91=0)),"Мутация METex14 обнаружена","Не обнаружена мутация METex14"))</f>
        <v>Не обнаружена мутация METex14</v>
      </c>
    </row>
    <row r="91" spans="5:8" ht="15" customHeight="1" x14ac:dyDescent="0.25">
      <c r="E91" s="11"/>
    </row>
    <row r="92" spans="5:8" ht="15" customHeight="1" x14ac:dyDescent="0.25">
      <c r="E92" s="11"/>
      <c r="F92" s="6">
        <f t="shared" si="43"/>
        <v>0</v>
      </c>
      <c r="G92" s="7" t="str">
        <f t="shared" ref="G92" si="112">IF(AND(OR(E92=0,E92&gt;$B$13),OR(E93=0,E93&gt;$B$14)),"Концентрация образца недостаточна","Образец пригоден для анализа")</f>
        <v>Концентрация образца недостаточна</v>
      </c>
      <c r="H92" s="7" t="str">
        <f t="shared" ref="H92" si="113">IF(E92=0,"Не обнаружена мутация METex14",IF(AND(G92="Образец пригоден для анализа",OR(F92&lt;$B$20,E93=0)),"Мутация METex14 обнаружена","Не обнаружена мутация METex14"))</f>
        <v>Не обнаружена мутация METex14</v>
      </c>
    </row>
    <row r="93" spans="5:8" ht="15" customHeight="1" x14ac:dyDescent="0.25">
      <c r="E93" s="11"/>
    </row>
    <row r="94" spans="5:8" ht="15" customHeight="1" x14ac:dyDescent="0.25">
      <c r="E94" s="11"/>
      <c r="F94" s="6">
        <f t="shared" si="46"/>
        <v>0</v>
      </c>
      <c r="G94" s="7" t="str">
        <f t="shared" ref="G94" si="114">IF(AND(OR(E94=0,E94&gt;$B$13),OR(E95=0,E95&gt;$B$14)),"Концентрация образца недостаточна","Образец пригоден для анализа")</f>
        <v>Концентрация образца недостаточна</v>
      </c>
      <c r="H94" s="7" t="str">
        <f t="shared" ref="H94" si="115">IF(E94=0,"Не обнаружена мутация METex14",IF(AND(G94="Образец пригоден для анализа",OR(F94&lt;$B$20,E95=0)),"Мутация METex14 обнаружена","Не обнаружена мутация METex14"))</f>
        <v>Не обнаружена мутация METex14</v>
      </c>
    </row>
    <row r="95" spans="5:8" ht="15" customHeight="1" x14ac:dyDescent="0.25">
      <c r="E95" s="11"/>
    </row>
    <row r="96" spans="5:8" ht="15" customHeight="1" x14ac:dyDescent="0.25">
      <c r="E96" s="11"/>
      <c r="F96" s="6">
        <f t="shared" si="49"/>
        <v>0</v>
      </c>
      <c r="G96" s="7" t="str">
        <f t="shared" ref="G96" si="116">IF(AND(OR(E96=0,E96&gt;$B$13),OR(E97=0,E97&gt;$B$14)),"Концентрация образца недостаточна","Образец пригоден для анализа")</f>
        <v>Концентрация образца недостаточна</v>
      </c>
      <c r="H96" s="7" t="str">
        <f t="shared" ref="H96" si="117">IF(E96=0,"Не обнаружена мутация METex14",IF(AND(G96="Образец пригоден для анализа",OR(F96&lt;$B$20,E97=0)),"Мутация METex14 обнаружена","Не обнаружена мутация METex14"))</f>
        <v>Не обнаружена мутация METex14</v>
      </c>
    </row>
    <row r="99" spans="5:5" x14ac:dyDescent="0.25">
      <c r="E99" s="11"/>
    </row>
    <row r="100" spans="5:5" x14ac:dyDescent="0.25">
      <c r="E100" s="11"/>
    </row>
    <row r="101" spans="5:5" x14ac:dyDescent="0.25">
      <c r="E101" s="11"/>
    </row>
  </sheetData>
  <conditionalFormatting sqref="B19">
    <cfRule type="cellIs" dxfId="44" priority="59" operator="equal">
      <formula>"приемлемо"</formula>
    </cfRule>
    <cfRule type="cellIs" dxfId="43" priority="60" operator="equal">
      <formula>"неприемлемо"</formula>
    </cfRule>
  </conditionalFormatting>
  <conditionalFormatting sqref="B6">
    <cfRule type="cellIs" dxfId="41" priority="3" operator="equal">
      <formula>"приемлемо"</formula>
    </cfRule>
    <cfRule type="cellIs" dxfId="40" priority="4" operator="equal">
      <formula>"неприемлемо"</formula>
    </cfRule>
  </conditionalFormatting>
  <conditionalFormatting sqref="H99 H2:H96">
    <cfRule type="containsText" dxfId="5" priority="2" operator="containsText" text="Мутация METex14 обнаружена">
      <formula>NOT(ISERROR(SEARCH("Мутация METex14 обнаружена",H2)))</formula>
    </cfRule>
  </conditionalFormatting>
  <conditionalFormatting sqref="G99 G2:G96">
    <cfRule type="containsText" dxfId="4" priority="1" operator="containsText" text="Концентрация образца недостаточна">
      <formula>NOT(ISERROR(SEARCH("Концентрация образца недостаточна",G2)))</formula>
    </cfRule>
  </conditionalFormatting>
  <pageMargins left="0.7" right="0.7" top="0.75" bottom="0.75" header="0.3" footer="0.3"/>
  <pageSetup paperSize="9" orientation="portrait" horizontalDpi="300" verticalDpi="300" r:id="rId1"/>
  <ignoredErrors>
    <ignoredError sqref="B13:B1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1"/>
  <sheetViews>
    <sheetView tabSelected="1" topLeftCell="B1" zoomScaleNormal="100" workbookViewId="0">
      <selection activeCell="G24" sqref="G24"/>
    </sheetView>
  </sheetViews>
  <sheetFormatPr defaultRowHeight="15" x14ac:dyDescent="0.25"/>
  <cols>
    <col min="1" max="1" width="50.7109375" customWidth="1"/>
    <col min="2" max="2" width="14.7109375" customWidth="1"/>
    <col min="3" max="3" width="10.7109375" style="8" customWidth="1"/>
    <col min="4" max="4" width="8.7109375" style="8" customWidth="1"/>
    <col min="5" max="5" width="8.7109375" style="9" customWidth="1"/>
    <col min="6" max="6" width="8.7109375" style="7" customWidth="1"/>
    <col min="7" max="8" width="35.7109375" style="7" customWidth="1"/>
  </cols>
  <sheetData>
    <row r="1" spans="1:8" ht="30" customHeight="1" x14ac:dyDescent="0.25">
      <c r="A1" s="14" t="s">
        <v>41</v>
      </c>
      <c r="B1" s="14"/>
      <c r="C1" s="17" t="s">
        <v>0</v>
      </c>
      <c r="D1" s="17" t="s">
        <v>1</v>
      </c>
      <c r="E1" s="17" t="s">
        <v>28</v>
      </c>
      <c r="F1" s="18" t="s">
        <v>29</v>
      </c>
      <c r="G1" s="18" t="s">
        <v>5</v>
      </c>
      <c r="H1" s="19" t="s">
        <v>6</v>
      </c>
    </row>
    <row r="2" spans="1:8" ht="15" customHeight="1" x14ac:dyDescent="0.25">
      <c r="A2" t="s">
        <v>2</v>
      </c>
      <c r="C2" s="10" t="s">
        <v>7</v>
      </c>
      <c r="D2" s="5" t="s">
        <v>8</v>
      </c>
      <c r="E2" s="11">
        <v>22.028543020429201</v>
      </c>
      <c r="F2" s="6">
        <f>MAX(0,E2-E3)</f>
        <v>4.7530397370440021</v>
      </c>
      <c r="G2" s="7" t="str">
        <f>IF(AND(OR(E2=0,E2&gt;$B$9),OR(E3=0,E3&gt;$B$10)),"Концентрация образца недостаточна","Образец пригоден для анализа")</f>
        <v>Образец пригоден для анализа</v>
      </c>
      <c r="H2" s="7" t="str">
        <f>IF(E2=0,"Не обнаружена мутация METex14",IF(AND(G2="Образец пригоден для анализа",OR(F2&lt;$B$12,E3=0)),"Мутация METex14 обнаружена","Не обнаружена мутация METex14"))</f>
        <v>Мутация METex14 обнаружена</v>
      </c>
    </row>
    <row r="3" spans="1:8" ht="15" customHeight="1" x14ac:dyDescent="0.25">
      <c r="A3" t="s">
        <v>43</v>
      </c>
      <c r="C3" s="10" t="s">
        <v>7</v>
      </c>
      <c r="D3" s="5" t="s">
        <v>8</v>
      </c>
      <c r="E3" s="11">
        <v>17.275503283385198</v>
      </c>
    </row>
    <row r="4" spans="1:8" ht="15" customHeight="1" x14ac:dyDescent="0.25">
      <c r="A4" t="s">
        <v>44</v>
      </c>
      <c r="B4">
        <v>0</v>
      </c>
      <c r="C4" s="10" t="s">
        <v>7</v>
      </c>
      <c r="D4" s="5" t="s">
        <v>8</v>
      </c>
      <c r="E4" s="11">
        <v>22.043372837894299</v>
      </c>
      <c r="F4" s="6">
        <f t="shared" ref="F4" si="0">MAX(0,E4-E5)</f>
        <v>4.6443623044651012</v>
      </c>
      <c r="G4" s="7" t="str">
        <f t="shared" ref="G4" si="1">IF(AND(OR(E4=0,E4&gt;$B$9),OR(E5=0,E5&gt;$B$10)),"Концентрация образца недостаточна","Образец пригоден для анализа")</f>
        <v>Образец пригоден для анализа</v>
      </c>
      <c r="H4" s="7" t="str">
        <f>IF(E4=0,"Не обнаружена мутация METex14",IF(AND(G4="Образец пригоден для анализа",OR(F4&lt;$B$12,E5=0)),"Мутация METex14 обнаружена","Не обнаружена мутация METex14"))</f>
        <v>Мутация METex14 обнаружена</v>
      </c>
    </row>
    <row r="5" spans="1:8" ht="15" customHeight="1" x14ac:dyDescent="0.25">
      <c r="A5" t="s">
        <v>45</v>
      </c>
      <c r="B5">
        <v>0</v>
      </c>
      <c r="C5" s="10" t="s">
        <v>7</v>
      </c>
      <c r="D5" s="5" t="s">
        <v>8</v>
      </c>
      <c r="E5" s="11">
        <v>17.399010533429198</v>
      </c>
    </row>
    <row r="6" spans="1:8" ht="15" customHeight="1" x14ac:dyDescent="0.25">
      <c r="A6" t="s">
        <v>46</v>
      </c>
      <c r="B6" t="str">
        <f>IF(AND(OR(B4=0,B4&gt;(B7+6)),OR(B5=0,B5&gt;(B8+6))),"приемлемо","неприемлемо")</f>
        <v>приемлемо</v>
      </c>
      <c r="C6" s="10" t="s">
        <v>7</v>
      </c>
      <c r="D6" s="5" t="s">
        <v>8</v>
      </c>
      <c r="E6" s="11">
        <v>22.156924538534302</v>
      </c>
      <c r="F6" s="6">
        <f t="shared" ref="F6" si="2">MAX(0,E6-E7)</f>
        <v>4.5316245682759018</v>
      </c>
      <c r="G6" s="7" t="str">
        <f t="shared" ref="G6" si="3">IF(AND(OR(E6=0,E6&gt;$B$9),OR(E7=0,E7&gt;$B$10)),"Концентрация образца недостаточна","Образец пригоден для анализа")</f>
        <v>Образец пригоден для анализа</v>
      </c>
      <c r="H6" s="7" t="str">
        <f t="shared" ref="H6" si="4">IF(E6=0,"Не обнаружена мутация METex14",IF(AND(G6="Образец пригоден для анализа",OR(F6&lt;$B$12,E7=0)),"Мутация METex14 обнаружена","Не обнаружена мутация METex14"))</f>
        <v>Мутация METex14 обнаружена</v>
      </c>
    </row>
    <row r="7" spans="1:8" ht="15" customHeight="1" x14ac:dyDescent="0.25">
      <c r="A7" t="s">
        <v>53</v>
      </c>
      <c r="B7" s="3">
        <v>22.03</v>
      </c>
      <c r="C7" s="10" t="s">
        <v>7</v>
      </c>
      <c r="D7" s="5" t="s">
        <v>8</v>
      </c>
      <c r="E7" s="11">
        <v>17.6252999702584</v>
      </c>
    </row>
    <row r="8" spans="1:8" ht="15" customHeight="1" x14ac:dyDescent="0.25">
      <c r="A8" t="s">
        <v>54</v>
      </c>
      <c r="B8" s="3">
        <v>17.28</v>
      </c>
      <c r="C8" s="10" t="s">
        <v>9</v>
      </c>
      <c r="D8" s="5" t="s">
        <v>30</v>
      </c>
      <c r="E8" s="11"/>
      <c r="F8" s="6">
        <f>MAX(0,E8-E9)</f>
        <v>0</v>
      </c>
      <c r="G8" s="7" t="str">
        <f t="shared" ref="G8" si="5">IF(AND(OR(E8=0,E8&gt;$B$9),OR(E9=0,E9&gt;$B$10)),"Концентрация образца недостаточна","Образец пригоден для анализа")</f>
        <v>Концентрация образца недостаточна</v>
      </c>
      <c r="H8" s="7" t="str">
        <f t="shared" ref="H8" si="6">IF(E8=0,"Не обнаружена мутация METex14",IF(AND(G8="Образец пригоден для анализа",OR(F8&lt;$B$12,E9=0)),"Мутация METex14 обнаружена","Не обнаружена мутация METex14"))</f>
        <v>Не обнаружена мутация METex14</v>
      </c>
    </row>
    <row r="9" spans="1:8" ht="15" customHeight="1" x14ac:dyDescent="0.25">
      <c r="A9" t="s">
        <v>39</v>
      </c>
      <c r="B9" s="4">
        <f>B7+4.8</f>
        <v>26.830000000000002</v>
      </c>
      <c r="C9" s="10" t="s">
        <v>9</v>
      </c>
      <c r="D9" s="5" t="s">
        <v>30</v>
      </c>
      <c r="E9" s="11"/>
    </row>
    <row r="10" spans="1:8" ht="15" customHeight="1" x14ac:dyDescent="0.25">
      <c r="A10" t="s">
        <v>40</v>
      </c>
      <c r="B10" s="4">
        <f>B8+4.8</f>
        <v>22.080000000000002</v>
      </c>
      <c r="C10" s="10" t="s">
        <v>18</v>
      </c>
      <c r="D10" s="5" t="s">
        <v>11</v>
      </c>
      <c r="E10" s="11"/>
      <c r="F10" s="6">
        <f>MAX(0,E10-E11)</f>
        <v>0</v>
      </c>
      <c r="G10" s="7" t="str">
        <f t="shared" ref="G10" si="7">IF(AND(OR(E10=0,E10&gt;$B$9),OR(E11=0,E11&gt;$B$10)),"Концентрация образца недостаточна","Образец пригоден для анализа")</f>
        <v>Образец пригоден для анализа</v>
      </c>
      <c r="H10" s="7" t="str">
        <f t="shared" ref="H10" si="8">IF(E10=0,"Не обнаружена мутация METex14",IF(AND(G10="Образец пригоден для анализа",OR(F10&lt;$B$12,E11=0)),"Мутация METex14 обнаружена","Не обнаружена мутация METex14"))</f>
        <v>Не обнаружена мутация METex14</v>
      </c>
    </row>
    <row r="11" spans="1:8" ht="15" customHeight="1" x14ac:dyDescent="0.25">
      <c r="A11" t="s">
        <v>27</v>
      </c>
      <c r="B11" s="4">
        <f>B7-B8</f>
        <v>4.75</v>
      </c>
      <c r="C11" s="10" t="s">
        <v>18</v>
      </c>
      <c r="D11" s="5" t="s">
        <v>11</v>
      </c>
      <c r="E11" s="11">
        <v>21.311445530653501</v>
      </c>
    </row>
    <row r="12" spans="1:8" ht="15" customHeight="1" x14ac:dyDescent="0.25">
      <c r="A12" t="s">
        <v>42</v>
      </c>
      <c r="B12" s="20">
        <f>'Первая постановка'!B20</f>
        <v>6.6400000000000006</v>
      </c>
      <c r="C12" s="10" t="s">
        <v>10</v>
      </c>
      <c r="D12" s="5" t="s">
        <v>12</v>
      </c>
      <c r="E12" s="11"/>
      <c r="F12" s="6">
        <f>MAX(0,E12-E13)</f>
        <v>0</v>
      </c>
      <c r="G12" s="7" t="str">
        <f t="shared" ref="G12" si="9">IF(AND(OR(E12=0,E12&gt;$B$9),OR(E13=0,E13&gt;$B$10)),"Концентрация образца недостаточна","Образец пригоден для анализа")</f>
        <v>Концентрация образца недостаточна</v>
      </c>
      <c r="H12" s="7" t="str">
        <f t="shared" ref="H12" si="10">IF(E12=0,"Не обнаружена мутация METex14",IF(AND(G12="Образец пригоден для анализа",OR(F12&lt;$B$12,E13=0)),"Мутация METex14 обнаружена","Не обнаружена мутация METex14"))</f>
        <v>Не обнаружена мутация METex14</v>
      </c>
    </row>
    <row r="13" spans="1:8" ht="15" customHeight="1" x14ac:dyDescent="0.25">
      <c r="A13" t="s">
        <v>3</v>
      </c>
      <c r="B13" t="str">
        <f>IF(B11&gt;B12, "неприемлемо", "приемлемо")</f>
        <v>приемлемо</v>
      </c>
      <c r="C13" s="10" t="s">
        <v>10</v>
      </c>
      <c r="D13" s="5" t="s">
        <v>12</v>
      </c>
      <c r="E13" s="11">
        <v>22.880036476617001</v>
      </c>
    </row>
    <row r="14" spans="1:8" ht="15" customHeight="1" x14ac:dyDescent="0.25">
      <c r="C14" s="10" t="s">
        <v>14</v>
      </c>
      <c r="D14" s="5" t="s">
        <v>13</v>
      </c>
      <c r="E14" s="11">
        <v>33.053452318642002</v>
      </c>
      <c r="F14" s="6">
        <f t="shared" ref="F14" si="11">MAX(0,E14-E15)</f>
        <v>11.914210136820703</v>
      </c>
      <c r="G14" s="7" t="str">
        <f>IF(AND(OR(E14=0,E14&gt;$B$9),OR(E15=0,E15&gt;$B$10)),"Концентрация образца недостаточна","Образец пригоден для анализа")</f>
        <v>Образец пригоден для анализа</v>
      </c>
      <c r="H14" s="7" t="str">
        <f t="shared" ref="H14" si="12">IF(E14=0,"Не обнаружена мутация METex14",IF(AND(G14="Образец пригоден для анализа",OR(F14&lt;$B$12,E15=0)),"Мутация METex14 обнаружена","Не обнаружена мутация METex14"))</f>
        <v>Не обнаружена мутация METex14</v>
      </c>
    </row>
    <row r="15" spans="1:8" ht="15" customHeight="1" x14ac:dyDescent="0.25">
      <c r="C15" s="10" t="s">
        <v>14</v>
      </c>
      <c r="D15" s="5" t="s">
        <v>13</v>
      </c>
      <c r="E15" s="11">
        <v>21.139242181821299</v>
      </c>
    </row>
    <row r="16" spans="1:8" ht="15" customHeight="1" x14ac:dyDescent="0.25">
      <c r="C16" s="10" t="s">
        <v>31</v>
      </c>
      <c r="D16" s="5" t="s">
        <v>15</v>
      </c>
      <c r="E16" s="11">
        <v>25.9809097635566</v>
      </c>
      <c r="F16" s="6">
        <f t="shared" ref="F16" si="13">MAX(0,E16-E17)</f>
        <v>3.2566734053459996</v>
      </c>
      <c r="G16" s="7" t="str">
        <f t="shared" ref="G16" si="14">IF(AND(OR(E16=0,E16&gt;$B$9),OR(E17=0,E17&gt;$B$10)),"Концентрация образца недостаточна","Образец пригоден для анализа")</f>
        <v>Образец пригоден для анализа</v>
      </c>
      <c r="H16" s="7" t="str">
        <f t="shared" ref="H16" si="15">IF(E16=0,"Не обнаружена мутация METex14",IF(AND(G16="Образец пригоден для анализа",OR(F16&lt;$B$12,E17=0)),"Мутация METex14 обнаружена","Не обнаружена мутация METex14"))</f>
        <v>Мутация METex14 обнаружена</v>
      </c>
    </row>
    <row r="17" spans="3:8" ht="15" customHeight="1" x14ac:dyDescent="0.25">
      <c r="C17" s="10" t="s">
        <v>31</v>
      </c>
      <c r="D17" s="5" t="s">
        <v>15</v>
      </c>
      <c r="E17" s="11">
        <v>22.7242363582106</v>
      </c>
    </row>
    <row r="18" spans="3:8" ht="15" customHeight="1" x14ac:dyDescent="0.25">
      <c r="C18" s="10" t="s">
        <v>32</v>
      </c>
      <c r="D18" s="5" t="s">
        <v>16</v>
      </c>
      <c r="E18" s="11">
        <v>37.295886760378401</v>
      </c>
      <c r="F18" s="6">
        <f>MAX(0,E18-E19)</f>
        <v>15.479533894952201</v>
      </c>
      <c r="G18" s="7" t="str">
        <f t="shared" ref="G18" si="16">IF(AND(OR(E18=0,E18&gt;$B$9),OR(E19=0,E19&gt;$B$10)),"Концентрация образца недостаточна","Образец пригоден для анализа")</f>
        <v>Образец пригоден для анализа</v>
      </c>
      <c r="H18" s="7" t="str">
        <f t="shared" ref="H18" si="17">IF(E18=0,"Не обнаружена мутация METex14",IF(AND(G18="Образец пригоден для анализа",OR(F18&lt;$B$12,E19=0)),"Мутация METex14 обнаружена","Не обнаружена мутация METex14"))</f>
        <v>Не обнаружена мутация METex14</v>
      </c>
    </row>
    <row r="19" spans="3:8" ht="15" customHeight="1" x14ac:dyDescent="0.25">
      <c r="C19" s="10" t="s">
        <v>32</v>
      </c>
      <c r="D19" s="5" t="s">
        <v>16</v>
      </c>
      <c r="E19" s="11">
        <v>21.8163528654262</v>
      </c>
    </row>
    <row r="20" spans="3:8" ht="15" customHeight="1" x14ac:dyDescent="0.25">
      <c r="C20" s="10" t="s">
        <v>33</v>
      </c>
      <c r="D20" s="5" t="s">
        <v>17</v>
      </c>
      <c r="E20" s="11"/>
      <c r="F20" s="6">
        <f>MAX(0,E20-E21)</f>
        <v>0</v>
      </c>
      <c r="G20" s="7" t="str">
        <f t="shared" ref="G20" si="18">IF(AND(OR(E20=0,E20&gt;$B$9),OR(E21=0,E21&gt;$B$10)),"Концентрация образца недостаточна","Образец пригоден для анализа")</f>
        <v>Концентрация образца недостаточна</v>
      </c>
      <c r="H20" s="7" t="str">
        <f t="shared" ref="H20" si="19">IF(E20=0,"Не обнаружена мутация METex14",IF(AND(G20="Образец пригоден для анализа",OR(F20&lt;$B$12,E21=0)),"Мутация METex14 обнаружена","Не обнаружена мутация METex14"))</f>
        <v>Не обнаружена мутация METex14</v>
      </c>
    </row>
    <row r="21" spans="3:8" ht="15" customHeight="1" x14ac:dyDescent="0.25">
      <c r="C21" s="10" t="s">
        <v>33</v>
      </c>
      <c r="D21" s="5" t="s">
        <v>17</v>
      </c>
      <c r="E21" s="11">
        <v>24.6846683344118</v>
      </c>
    </row>
    <row r="22" spans="3:8" ht="15" customHeight="1" x14ac:dyDescent="0.25">
      <c r="C22" s="10" t="s">
        <v>34</v>
      </c>
      <c r="D22" s="5" t="s">
        <v>19</v>
      </c>
      <c r="E22" s="11">
        <v>25.825573695686799</v>
      </c>
      <c r="F22" s="6">
        <f t="shared" ref="F22" si="20">MAX(0,E22-E23)</f>
        <v>11.196753013882098</v>
      </c>
      <c r="G22" s="7" t="str">
        <f t="shared" ref="G22" si="21">IF(AND(OR(E22=0,E22&gt;$B$9),OR(E23=0,E23&gt;$B$10)),"Концентрация образца недостаточна","Образец пригоден для анализа")</f>
        <v>Образец пригоден для анализа</v>
      </c>
      <c r="H22" s="7" t="str">
        <f t="shared" ref="H22" si="22">IF(E22=0,"Не обнаружена мутация METex14",IF(AND(G22="Образец пригоден для анализа",OR(F22&lt;$B$12,E23=0)),"Мутация METex14 обнаружена","Не обнаружена мутация METex14"))</f>
        <v>Не обнаружена мутация METex14</v>
      </c>
    </row>
    <row r="23" spans="3:8" ht="15" customHeight="1" x14ac:dyDescent="0.25">
      <c r="C23" s="10" t="s">
        <v>34</v>
      </c>
      <c r="D23" s="5" t="s">
        <v>19</v>
      </c>
      <c r="E23" s="11">
        <v>14.628820681804701</v>
      </c>
    </row>
    <row r="24" spans="3:8" ht="15" customHeight="1" x14ac:dyDescent="0.25">
      <c r="C24" s="10" t="s">
        <v>35</v>
      </c>
      <c r="D24" s="5" t="s">
        <v>20</v>
      </c>
      <c r="E24" s="11">
        <v>25.4130258531758</v>
      </c>
      <c r="F24" s="6">
        <f t="shared" ref="F24" si="23">MAX(0,E24-E25)</f>
        <v>11.389632210895799</v>
      </c>
      <c r="G24" s="7" t="str">
        <f t="shared" ref="G24" si="24">IF(AND(OR(E24=0,E24&gt;$B$9),OR(E25=0,E25&gt;$B$10)),"Концентрация образца недостаточна","Образец пригоден для анализа")</f>
        <v>Образец пригоден для анализа</v>
      </c>
      <c r="H24" s="7" t="str">
        <f t="shared" ref="H24" si="25">IF(E24=0,"Не обнаружена мутация METex14",IF(AND(G24="Образец пригоден для анализа",OR(F24&lt;$B$12,E25=0)),"Мутация METex14 обнаружена","Не обнаружена мутация METex14"))</f>
        <v>Не обнаружена мутация METex14</v>
      </c>
    </row>
    <row r="25" spans="3:8" ht="15" customHeight="1" x14ac:dyDescent="0.25">
      <c r="C25" s="10" t="s">
        <v>35</v>
      </c>
      <c r="D25" s="5" t="s">
        <v>20</v>
      </c>
      <c r="E25" s="11">
        <v>14.02339364228</v>
      </c>
    </row>
    <row r="26" spans="3:8" ht="15" customHeight="1" x14ac:dyDescent="0.25">
      <c r="C26" s="10" t="s">
        <v>36</v>
      </c>
      <c r="D26" s="5" t="s">
        <v>21</v>
      </c>
      <c r="E26" s="11">
        <v>25.419122509327799</v>
      </c>
      <c r="F26" s="6">
        <f t="shared" ref="F26" si="26">MAX(0,E26-E27)</f>
        <v>10.994817163036998</v>
      </c>
      <c r="G26" s="7" t="str">
        <f t="shared" ref="G26" si="27">IF(AND(OR(E26=0,E26&gt;$B$9),OR(E27=0,E27&gt;$B$10)),"Концентрация образца недостаточна","Образец пригоден для анализа")</f>
        <v>Образец пригоден для анализа</v>
      </c>
      <c r="H26" s="7" t="str">
        <f t="shared" ref="H26" si="28">IF(E26=0,"Не обнаружена мутация METex14",IF(AND(G26="Образец пригоден для анализа",OR(F26&lt;$B$12,E27=0)),"Мутация METex14 обнаружена","Не обнаружена мутация METex14"))</f>
        <v>Не обнаружена мутация METex14</v>
      </c>
    </row>
    <row r="27" spans="3:8" ht="15" customHeight="1" x14ac:dyDescent="0.25">
      <c r="C27" s="10" t="s">
        <v>36</v>
      </c>
      <c r="D27" s="5" t="s">
        <v>21</v>
      </c>
      <c r="E27" s="11">
        <v>14.424305346290801</v>
      </c>
    </row>
    <row r="28" spans="3:8" ht="15" customHeight="1" x14ac:dyDescent="0.25">
      <c r="C28" s="10" t="s">
        <v>37</v>
      </c>
      <c r="D28" s="5" t="s">
        <v>38</v>
      </c>
      <c r="E28" s="9">
        <v>21.775272917764401</v>
      </c>
      <c r="F28" s="6">
        <f t="shared" ref="F28" si="29">MAX(0,E28-E29)</f>
        <v>3.7139870159850012</v>
      </c>
      <c r="G28" s="7" t="str">
        <f t="shared" ref="G28" si="30">IF(AND(OR(E28=0,E28&gt;$B$9),OR(E29=0,E29&gt;$B$10)),"Концентрация образца недостаточна","Образец пригоден для анализа")</f>
        <v>Образец пригоден для анализа</v>
      </c>
      <c r="H28" s="7" t="str">
        <f t="shared" ref="H28" si="31">IF(E28=0,"Не обнаружена мутация METex14",IF(AND(G28="Образец пригоден для анализа",OR(F28&lt;$B$12,E29=0)),"Мутация METex14 обнаружена","Не обнаружена мутация METex14"))</f>
        <v>Мутация METex14 обнаружена</v>
      </c>
    </row>
    <row r="29" spans="3:8" ht="15" customHeight="1" x14ac:dyDescent="0.25">
      <c r="C29" s="10" t="s">
        <v>37</v>
      </c>
      <c r="D29" s="5" t="s">
        <v>38</v>
      </c>
      <c r="E29" s="9">
        <v>18.061285901779399</v>
      </c>
    </row>
    <row r="30" spans="3:8" ht="15" customHeight="1" x14ac:dyDescent="0.25">
      <c r="C30" s="10"/>
      <c r="D30" s="10"/>
      <c r="E30" s="11"/>
      <c r="F30" s="6">
        <f t="shared" ref="F30" si="32">MAX(0,E30-E31)</f>
        <v>0</v>
      </c>
      <c r="G30" s="7" t="str">
        <f t="shared" ref="G30" si="33">IF(AND(OR(E30=0,E30&gt;$B$9),OR(E31=0,E31&gt;$B$10)),"Концентрация образца недостаточна","Образец пригоден для анализа")</f>
        <v>Концентрация образца недостаточна</v>
      </c>
      <c r="H30" s="7" t="str">
        <f t="shared" ref="H30" si="34">IF(E30=0,"Не обнаружена мутация METex14",IF(AND(G30="Образец пригоден для анализа",OR(F30&lt;$B$12,E31=0)),"Мутация METex14 обнаружена","Не обнаружена мутация METex14"))</f>
        <v>Не обнаружена мутация METex14</v>
      </c>
    </row>
    <row r="31" spans="3:8" ht="15" customHeight="1" x14ac:dyDescent="0.25">
      <c r="C31" s="10"/>
      <c r="D31" s="10"/>
      <c r="E31" s="11"/>
    </row>
    <row r="32" spans="3:8" ht="15" customHeight="1" x14ac:dyDescent="0.25">
      <c r="C32" s="10"/>
      <c r="D32" s="10"/>
      <c r="E32" s="11"/>
      <c r="F32" s="6">
        <f t="shared" ref="F32:F88" si="35">MAX(0,E32-E33)</f>
        <v>0</v>
      </c>
      <c r="G32" s="7" t="str">
        <f t="shared" ref="G32" si="36">IF(AND(OR(E32=0,E32&gt;$B$9),OR(E33=0,E33&gt;$B$10)),"Концентрация образца недостаточна","Образец пригоден для анализа")</f>
        <v>Концентрация образца недостаточна</v>
      </c>
      <c r="H32" s="7" t="str">
        <f t="shared" ref="H32" si="37">IF(E32=0,"Не обнаружена мутация METex14",IF(AND(G32="Образец пригоден для анализа",OR(F32&lt;$B$12,E33=0)),"Мутация METex14 обнаружена","Не обнаружена мутация METex14"))</f>
        <v>Не обнаружена мутация METex14</v>
      </c>
    </row>
    <row r="33" spans="3:8" ht="15" customHeight="1" x14ac:dyDescent="0.25">
      <c r="C33" s="10"/>
      <c r="D33" s="10"/>
      <c r="E33" s="11"/>
    </row>
    <row r="34" spans="3:8" ht="15" customHeight="1" x14ac:dyDescent="0.25">
      <c r="C34" s="10"/>
      <c r="D34" s="10"/>
      <c r="E34" s="11"/>
      <c r="F34" s="6">
        <f t="shared" ref="F34:F90" si="38">MAX(0,E34-E35)</f>
        <v>0</v>
      </c>
      <c r="G34" s="7" t="str">
        <f t="shared" ref="G34" si="39">IF(AND(OR(E34=0,E34&gt;$B$9),OR(E35=0,E35&gt;$B$10)),"Концентрация образца недостаточна","Образец пригоден для анализа")</f>
        <v>Концентрация образца недостаточна</v>
      </c>
      <c r="H34" s="7" t="str">
        <f t="shared" ref="H34" si="40">IF(E34=0,"Не обнаружена мутация METex14",IF(AND(G34="Образец пригоден для анализа",OR(F34&lt;$B$12,E35=0)),"Мутация METex14 обнаружена","Не обнаружена мутация METex14"))</f>
        <v>Не обнаружена мутация METex14</v>
      </c>
    </row>
    <row r="35" spans="3:8" ht="15" customHeight="1" x14ac:dyDescent="0.25">
      <c r="C35" s="10"/>
      <c r="D35" s="10"/>
      <c r="E35" s="11"/>
    </row>
    <row r="36" spans="3:8" ht="15" customHeight="1" x14ac:dyDescent="0.25">
      <c r="C36" s="10"/>
      <c r="D36" s="10"/>
      <c r="E36" s="11"/>
      <c r="F36" s="6">
        <f t="shared" ref="F36:F92" si="41">MAX(0,E36-E37)</f>
        <v>0</v>
      </c>
      <c r="G36" s="7" t="str">
        <f t="shared" ref="G36" si="42">IF(AND(OR(E36=0,E36&gt;$B$9),OR(E37=0,E37&gt;$B$10)),"Концентрация образца недостаточна","Образец пригоден для анализа")</f>
        <v>Концентрация образца недостаточна</v>
      </c>
      <c r="H36" s="7" t="str">
        <f t="shared" ref="H36" si="43">IF(E36=0,"Не обнаружена мутация METex14",IF(AND(G36="Образец пригоден для анализа",OR(F36&lt;$B$12,E37=0)),"Мутация METex14 обнаружена","Не обнаружена мутация METex14"))</f>
        <v>Не обнаружена мутация METex14</v>
      </c>
    </row>
    <row r="37" spans="3:8" ht="15" customHeight="1" x14ac:dyDescent="0.25">
      <c r="C37" s="10"/>
      <c r="D37" s="10"/>
      <c r="E37" s="11"/>
    </row>
    <row r="38" spans="3:8" ht="15" customHeight="1" x14ac:dyDescent="0.25">
      <c r="C38" s="10"/>
      <c r="D38" s="12"/>
      <c r="E38" s="13"/>
      <c r="F38" s="6">
        <f t="shared" ref="F38:F94" si="44">MAX(0,E38-E39)</f>
        <v>0</v>
      </c>
      <c r="G38" s="7" t="str">
        <f t="shared" ref="G38" si="45">IF(AND(OR(E38=0,E38&gt;$B$9),OR(E39=0,E39&gt;$B$10)),"Концентрация образца недостаточна","Образец пригоден для анализа")</f>
        <v>Концентрация образца недостаточна</v>
      </c>
      <c r="H38" s="7" t="str">
        <f t="shared" ref="H38" si="46">IF(E38=0,"Не обнаружена мутация METex14",IF(AND(G38="Образец пригоден для анализа",OR(F38&lt;$B$12,E39=0)),"Мутация METex14 обнаружена","Не обнаружена мутация METex14"))</f>
        <v>Не обнаружена мутация METex14</v>
      </c>
    </row>
    <row r="39" spans="3:8" ht="15" customHeight="1" x14ac:dyDescent="0.25">
      <c r="C39" s="10"/>
      <c r="D39" s="12"/>
      <c r="E39" s="13"/>
    </row>
    <row r="40" spans="3:8" ht="15" customHeight="1" x14ac:dyDescent="0.25">
      <c r="C40" s="10"/>
      <c r="D40" s="12"/>
      <c r="E40" s="13"/>
      <c r="F40" s="6">
        <f t="shared" ref="F40:F96" si="47">MAX(0,E40-E41)</f>
        <v>0</v>
      </c>
      <c r="G40" s="7" t="str">
        <f t="shared" ref="G40" si="48">IF(AND(OR(E40=0,E40&gt;$B$9),OR(E41=0,E41&gt;$B$10)),"Концентрация образца недостаточна","Образец пригоден для анализа")</f>
        <v>Концентрация образца недостаточна</v>
      </c>
      <c r="H40" s="7" t="str">
        <f t="shared" ref="H40" si="49">IF(E40=0,"Не обнаружена мутация METex14",IF(AND(G40="Образец пригоден для анализа",OR(F40&lt;$B$12,E41=0)),"Мутация METex14 обнаружена","Не обнаружена мутация METex14"))</f>
        <v>Не обнаружена мутация METex14</v>
      </c>
    </row>
    <row r="41" spans="3:8" ht="15" customHeight="1" x14ac:dyDescent="0.25">
      <c r="C41" s="10"/>
      <c r="D41" s="12"/>
      <c r="E41" s="13"/>
    </row>
    <row r="42" spans="3:8" ht="15" customHeight="1" x14ac:dyDescent="0.25">
      <c r="C42" s="10"/>
      <c r="D42" s="10"/>
      <c r="E42" s="11"/>
      <c r="F42" s="6">
        <f t="shared" ref="F42:F70" si="50">MAX(0,E42-E43)</f>
        <v>0</v>
      </c>
      <c r="G42" s="7" t="str">
        <f t="shared" ref="G42" si="51">IF(AND(OR(E42=0,E42&gt;$B$9),OR(E43=0,E43&gt;$B$10)),"Концентрация образца недостаточна","Образец пригоден для анализа")</f>
        <v>Концентрация образца недостаточна</v>
      </c>
      <c r="H42" s="7" t="str">
        <f t="shared" ref="H42" si="52">IF(E42=0,"Не обнаружена мутация METex14",IF(AND(G42="Образец пригоден для анализа",OR(F42&lt;$B$12,E43=0)),"Мутация METex14 обнаружена","Не обнаружена мутация METex14"))</f>
        <v>Не обнаружена мутация METex14</v>
      </c>
    </row>
    <row r="43" spans="3:8" ht="15" customHeight="1" x14ac:dyDescent="0.25">
      <c r="C43" s="10"/>
      <c r="D43" s="10"/>
      <c r="E43" s="11"/>
    </row>
    <row r="44" spans="3:8" ht="15" customHeight="1" x14ac:dyDescent="0.25">
      <c r="C44" s="10"/>
      <c r="D44" s="10"/>
      <c r="E44" s="11"/>
      <c r="F44" s="6">
        <f t="shared" ref="F44:F72" si="53">MAX(0,E44-E45)</f>
        <v>0</v>
      </c>
      <c r="G44" s="7" t="str">
        <f t="shared" ref="G44" si="54">IF(AND(OR(E44=0,E44&gt;$B$9),OR(E45=0,E45&gt;$B$10)),"Концентрация образца недостаточна","Образец пригоден для анализа")</f>
        <v>Концентрация образца недостаточна</v>
      </c>
      <c r="H44" s="7" t="str">
        <f t="shared" ref="H44" si="55">IF(E44=0,"Не обнаружена мутация METex14",IF(AND(G44="Образец пригоден для анализа",OR(F44&lt;$B$12,E45=0)),"Мутация METex14 обнаружена","Не обнаружена мутация METex14"))</f>
        <v>Не обнаружена мутация METex14</v>
      </c>
    </row>
    <row r="45" spans="3:8" ht="15" customHeight="1" x14ac:dyDescent="0.25">
      <c r="C45" s="10"/>
      <c r="D45" s="10"/>
      <c r="E45" s="11"/>
    </row>
    <row r="46" spans="3:8" ht="15" customHeight="1" x14ac:dyDescent="0.25">
      <c r="C46" s="10"/>
      <c r="D46" s="10"/>
      <c r="E46" s="11"/>
      <c r="F46" s="6">
        <f t="shared" ref="F46:F74" si="56">MAX(0,E46-E47)</f>
        <v>0</v>
      </c>
      <c r="G46" s="7" t="str">
        <f t="shared" ref="G46" si="57">IF(AND(OR(E46=0,E46&gt;$B$9),OR(E47=0,E47&gt;$B$10)),"Концентрация образца недостаточна","Образец пригоден для анализа")</f>
        <v>Концентрация образца недостаточна</v>
      </c>
      <c r="H46" s="7" t="str">
        <f t="shared" ref="H46" si="58">IF(E46=0,"Не обнаружена мутация METex14",IF(AND(G46="Образец пригоден для анализа",OR(F46&lt;$B$12,E47=0)),"Мутация METex14 обнаружена","Не обнаружена мутация METex14"))</f>
        <v>Не обнаружена мутация METex14</v>
      </c>
    </row>
    <row r="47" spans="3:8" ht="15" customHeight="1" x14ac:dyDescent="0.25">
      <c r="C47" s="10"/>
      <c r="D47" s="10"/>
      <c r="E47" s="11"/>
    </row>
    <row r="48" spans="3:8" ht="15" customHeight="1" x14ac:dyDescent="0.25">
      <c r="C48" s="10"/>
      <c r="D48" s="10"/>
      <c r="E48" s="11"/>
      <c r="F48" s="6">
        <f t="shared" ref="F48:F76" si="59">MAX(0,E48-E49)</f>
        <v>0</v>
      </c>
      <c r="G48" s="7" t="str">
        <f t="shared" ref="G48" si="60">IF(AND(OR(E48=0,E48&gt;$B$9),OR(E49=0,E49&gt;$B$10)),"Концентрация образца недостаточна","Образец пригоден для анализа")</f>
        <v>Концентрация образца недостаточна</v>
      </c>
      <c r="H48" s="7" t="str">
        <f t="shared" ref="H48" si="61">IF(E48=0,"Не обнаружена мутация METex14",IF(AND(G48="Образец пригоден для анализа",OR(F48&lt;$B$12,E49=0)),"Мутация METex14 обнаружена","Не обнаружена мутация METex14"))</f>
        <v>Не обнаружена мутация METex14</v>
      </c>
    </row>
    <row r="49" spans="3:8" ht="15" customHeight="1" x14ac:dyDescent="0.25">
      <c r="C49" s="10"/>
      <c r="D49" s="10"/>
      <c r="E49" s="11"/>
    </row>
    <row r="50" spans="3:8" ht="15" customHeight="1" x14ac:dyDescent="0.25">
      <c r="C50" s="10"/>
      <c r="D50" s="10"/>
      <c r="E50" s="11"/>
      <c r="F50" s="6">
        <f t="shared" ref="F50:F78" si="62">MAX(0,E50-E51)</f>
        <v>0</v>
      </c>
      <c r="G50" s="7" t="str">
        <f t="shared" ref="G50" si="63">IF(AND(OR(E50=0,E50&gt;$B$9),OR(E51=0,E51&gt;$B$10)),"Концентрация образца недостаточна","Образец пригоден для анализа")</f>
        <v>Концентрация образца недостаточна</v>
      </c>
      <c r="H50" s="7" t="str">
        <f t="shared" ref="H50" si="64">IF(E50=0,"Не обнаружена мутация METex14",IF(AND(G50="Образец пригоден для анализа",OR(F50&lt;$B$12,E51=0)),"Мутация METex14 обнаружена","Не обнаружена мутация METex14"))</f>
        <v>Не обнаружена мутация METex14</v>
      </c>
    </row>
    <row r="51" spans="3:8" ht="15" customHeight="1" x14ac:dyDescent="0.25">
      <c r="C51" s="10"/>
      <c r="D51" s="10"/>
      <c r="E51" s="11"/>
    </row>
    <row r="52" spans="3:8" ht="15" customHeight="1" x14ac:dyDescent="0.25">
      <c r="C52" s="10"/>
      <c r="D52" s="10"/>
      <c r="E52" s="11"/>
      <c r="F52" s="6">
        <f t="shared" ref="F52:F80" si="65">MAX(0,E52-E53)</f>
        <v>0</v>
      </c>
      <c r="G52" s="7" t="str">
        <f t="shared" ref="G52" si="66">IF(AND(OR(E52=0,E52&gt;$B$9),OR(E53=0,E53&gt;$B$10)),"Концентрация образца недостаточна","Образец пригоден для анализа")</f>
        <v>Концентрация образца недостаточна</v>
      </c>
      <c r="H52" s="7" t="str">
        <f t="shared" ref="H52" si="67">IF(E52=0,"Не обнаружена мутация METex14",IF(AND(G52="Образец пригоден для анализа",OR(F52&lt;$B$12,E53=0)),"Мутация METex14 обнаружена","Не обнаружена мутация METex14"))</f>
        <v>Не обнаружена мутация METex14</v>
      </c>
    </row>
    <row r="53" spans="3:8" ht="15" customHeight="1" x14ac:dyDescent="0.25">
      <c r="C53" s="10"/>
      <c r="D53" s="10"/>
      <c r="E53" s="11"/>
    </row>
    <row r="54" spans="3:8" ht="15" customHeight="1" x14ac:dyDescent="0.25">
      <c r="C54" s="10"/>
      <c r="D54" s="10"/>
      <c r="E54" s="11"/>
      <c r="F54" s="6">
        <f t="shared" ref="F54:F82" si="68">MAX(0,E54-E55)</f>
        <v>0</v>
      </c>
      <c r="G54" s="7" t="str">
        <f t="shared" ref="G54" si="69">IF(AND(OR(E54=0,E54&gt;$B$9),OR(E55=0,E55&gt;$B$10)),"Концентрация образца недостаточна","Образец пригоден для анализа")</f>
        <v>Концентрация образца недостаточна</v>
      </c>
      <c r="H54" s="7" t="str">
        <f t="shared" ref="H54" si="70">IF(E54=0,"Не обнаружена мутация METex14",IF(AND(G54="Образец пригоден для анализа",OR(F54&lt;$B$12,E55=0)),"Мутация METex14 обнаружена","Не обнаружена мутация METex14"))</f>
        <v>Не обнаружена мутация METex14</v>
      </c>
    </row>
    <row r="55" spans="3:8" ht="15" customHeight="1" x14ac:dyDescent="0.25">
      <c r="C55" s="10"/>
      <c r="D55" s="10"/>
      <c r="E55" s="11"/>
    </row>
    <row r="56" spans="3:8" ht="15" customHeight="1" x14ac:dyDescent="0.25">
      <c r="C56" s="10"/>
      <c r="D56" s="10"/>
      <c r="E56" s="11"/>
      <c r="F56" s="6">
        <f t="shared" ref="F56:F84" si="71">MAX(0,E56-E57)</f>
        <v>0</v>
      </c>
      <c r="G56" s="7" t="str">
        <f t="shared" ref="G56" si="72">IF(AND(OR(E56=0,E56&gt;$B$9),OR(E57=0,E57&gt;$B$10)),"Концентрация образца недостаточна","Образец пригоден для анализа")</f>
        <v>Концентрация образца недостаточна</v>
      </c>
      <c r="H56" s="7" t="str">
        <f t="shared" ref="H56" si="73">IF(E56=0,"Не обнаружена мутация METex14",IF(AND(G56="Образец пригоден для анализа",OR(F56&lt;$B$12,E57=0)),"Мутация METex14 обнаружена","Не обнаружена мутация METex14"))</f>
        <v>Не обнаружена мутация METex14</v>
      </c>
    </row>
    <row r="57" spans="3:8" ht="15" customHeight="1" x14ac:dyDescent="0.25">
      <c r="C57" s="10"/>
      <c r="D57" s="10"/>
      <c r="E57" s="11"/>
    </row>
    <row r="58" spans="3:8" ht="15" customHeight="1" x14ac:dyDescent="0.25">
      <c r="C58" s="10"/>
      <c r="D58" s="10"/>
      <c r="E58" s="11"/>
      <c r="F58" s="6">
        <f t="shared" ref="F58" si="74">MAX(0,E58-E59)</f>
        <v>0</v>
      </c>
      <c r="G58" s="7" t="str">
        <f t="shared" ref="G58" si="75">IF(AND(OR(E58=0,E58&gt;$B$9),OR(E59=0,E59&gt;$B$10)),"Концентрация образца недостаточна","Образец пригоден для анализа")</f>
        <v>Концентрация образца недостаточна</v>
      </c>
      <c r="H58" s="7" t="str">
        <f t="shared" ref="H58" si="76">IF(E58=0,"Не обнаружена мутация METex14",IF(AND(G58="Образец пригоден для анализа",OR(F58&lt;$B$12,E59=0)),"Мутация METex14 обнаружена","Не обнаружена мутация METex14"))</f>
        <v>Не обнаружена мутация METex14</v>
      </c>
    </row>
    <row r="59" spans="3:8" ht="15" customHeight="1" x14ac:dyDescent="0.25">
      <c r="C59" s="10"/>
      <c r="D59" s="10"/>
      <c r="E59" s="11"/>
    </row>
    <row r="60" spans="3:8" ht="15" customHeight="1" x14ac:dyDescent="0.25">
      <c r="C60" s="10"/>
      <c r="D60" s="10"/>
      <c r="E60" s="11"/>
      <c r="F60" s="6">
        <f t="shared" si="35"/>
        <v>0</v>
      </c>
      <c r="G60" s="7" t="str">
        <f t="shared" ref="G60" si="77">IF(AND(OR(E60=0,E60&gt;$B$9),OR(E61=0,E61&gt;$B$10)),"Концентрация образца недостаточна","Образец пригоден для анализа")</f>
        <v>Концентрация образца недостаточна</v>
      </c>
      <c r="H60" s="7" t="str">
        <f t="shared" ref="H60" si="78">IF(E60=0,"Не обнаружена мутация METex14",IF(AND(G60="Образец пригоден для анализа",OR(F60&lt;$B$12,E61=0)),"Мутация METex14 обнаружена","Не обнаружена мутация METex14"))</f>
        <v>Не обнаружена мутация METex14</v>
      </c>
    </row>
    <row r="61" spans="3:8" ht="15" customHeight="1" x14ac:dyDescent="0.25">
      <c r="C61" s="10"/>
      <c r="D61" s="10"/>
      <c r="E61" s="11"/>
    </row>
    <row r="62" spans="3:8" ht="15" customHeight="1" x14ac:dyDescent="0.25">
      <c r="C62" s="10"/>
      <c r="D62" s="10"/>
      <c r="E62" s="11"/>
      <c r="F62" s="6">
        <f t="shared" si="38"/>
        <v>0</v>
      </c>
      <c r="G62" s="7" t="str">
        <f t="shared" ref="G62" si="79">IF(AND(OR(E62=0,E62&gt;$B$9),OR(E63=0,E63&gt;$B$10)),"Концентрация образца недостаточна","Образец пригоден для анализа")</f>
        <v>Концентрация образца недостаточна</v>
      </c>
      <c r="H62" s="7" t="str">
        <f t="shared" ref="H62" si="80">IF(E62=0,"Не обнаружена мутация METex14",IF(AND(G62="Образец пригоден для анализа",OR(F62&lt;$B$12,E63=0)),"Мутация METex14 обнаружена","Не обнаружена мутация METex14"))</f>
        <v>Не обнаружена мутация METex14</v>
      </c>
    </row>
    <row r="63" spans="3:8" ht="15" customHeight="1" x14ac:dyDescent="0.25">
      <c r="C63" s="10"/>
      <c r="D63" s="10"/>
      <c r="E63" s="11"/>
    </row>
    <row r="64" spans="3:8" ht="15" customHeight="1" x14ac:dyDescent="0.25">
      <c r="C64" s="10"/>
      <c r="D64" s="10"/>
      <c r="E64" s="11"/>
      <c r="F64" s="6">
        <f t="shared" si="41"/>
        <v>0</v>
      </c>
      <c r="G64" s="7" t="str">
        <f t="shared" ref="G64" si="81">IF(AND(OR(E64=0,E64&gt;$B$9),OR(E65=0,E65&gt;$B$10)),"Концентрация образца недостаточна","Образец пригоден для анализа")</f>
        <v>Концентрация образца недостаточна</v>
      </c>
      <c r="H64" s="7" t="str">
        <f t="shared" ref="H64" si="82">IF(E64=0,"Не обнаружена мутация METex14",IF(AND(G64="Образец пригоден для анализа",OR(F64&lt;$B$12,E65=0)),"Мутация METex14 обнаружена","Не обнаружена мутация METex14"))</f>
        <v>Не обнаружена мутация METex14</v>
      </c>
    </row>
    <row r="65" spans="3:8" ht="15" customHeight="1" x14ac:dyDescent="0.25">
      <c r="C65" s="10"/>
      <c r="D65" s="10"/>
      <c r="E65" s="11"/>
    </row>
    <row r="66" spans="3:8" ht="15" customHeight="1" x14ac:dyDescent="0.25">
      <c r="C66" s="10"/>
      <c r="D66" s="10"/>
      <c r="E66" s="11"/>
      <c r="F66" s="6">
        <f t="shared" si="44"/>
        <v>0</v>
      </c>
      <c r="G66" s="7" t="str">
        <f t="shared" ref="G66" si="83">IF(AND(OR(E66=0,E66&gt;$B$9),OR(E67=0,E67&gt;$B$10)),"Концентрация образца недостаточна","Образец пригоден для анализа")</f>
        <v>Концентрация образца недостаточна</v>
      </c>
      <c r="H66" s="7" t="str">
        <f t="shared" ref="H66" si="84">IF(E66=0,"Не обнаружена мутация METex14",IF(AND(G66="Образец пригоден для анализа",OR(F66&lt;$B$12,E67=0)),"Мутация METex14 обнаружена","Не обнаружена мутация METex14"))</f>
        <v>Не обнаружена мутация METex14</v>
      </c>
    </row>
    <row r="67" spans="3:8" ht="15" customHeight="1" x14ac:dyDescent="0.25">
      <c r="C67" s="10"/>
      <c r="D67" s="10"/>
      <c r="E67" s="11"/>
    </row>
    <row r="68" spans="3:8" ht="15" customHeight="1" x14ac:dyDescent="0.25">
      <c r="C68" s="10"/>
      <c r="D68" s="10"/>
      <c r="E68" s="11"/>
      <c r="F68" s="6">
        <f t="shared" si="47"/>
        <v>0</v>
      </c>
      <c r="G68" s="7" t="str">
        <f t="shared" ref="G68" si="85">IF(AND(OR(E68=0,E68&gt;$B$9),OR(E69=0,E69&gt;$B$10)),"Концентрация образца недостаточна","Образец пригоден для анализа")</f>
        <v>Концентрация образца недостаточна</v>
      </c>
      <c r="H68" s="7" t="str">
        <f t="shared" ref="H68" si="86">IF(E68=0,"Не обнаружена мутация METex14",IF(AND(G68="Образец пригоден для анализа",OR(F68&lt;$B$12,E69=0)),"Мутация METex14 обнаружена","Не обнаружена мутация METex14"))</f>
        <v>Не обнаружена мутация METex14</v>
      </c>
    </row>
    <row r="69" spans="3:8" ht="15" customHeight="1" x14ac:dyDescent="0.25">
      <c r="C69" s="10"/>
      <c r="D69" s="10"/>
      <c r="E69" s="11"/>
    </row>
    <row r="70" spans="3:8" ht="15" customHeight="1" x14ac:dyDescent="0.25">
      <c r="C70" s="10"/>
      <c r="D70" s="10"/>
      <c r="E70" s="11"/>
      <c r="F70" s="6">
        <f t="shared" si="50"/>
        <v>0</v>
      </c>
      <c r="G70" s="7" t="str">
        <f t="shared" ref="G70" si="87">IF(AND(OR(E70=0,E70&gt;$B$9),OR(E71=0,E71&gt;$B$10)),"Концентрация образца недостаточна","Образец пригоден для анализа")</f>
        <v>Концентрация образца недостаточна</v>
      </c>
      <c r="H70" s="7" t="str">
        <f t="shared" ref="H70" si="88">IF(E70=0,"Не обнаружена мутация METex14",IF(AND(G70="Образец пригоден для анализа",OR(F70&lt;$B$12,E71=0)),"Мутация METex14 обнаружена","Не обнаружена мутация METex14"))</f>
        <v>Не обнаружена мутация METex14</v>
      </c>
    </row>
    <row r="71" spans="3:8" ht="15" customHeight="1" x14ac:dyDescent="0.25">
      <c r="C71" s="10"/>
      <c r="D71" s="10"/>
      <c r="E71" s="11"/>
    </row>
    <row r="72" spans="3:8" ht="15" customHeight="1" x14ac:dyDescent="0.25">
      <c r="C72" s="10"/>
      <c r="D72" s="10"/>
      <c r="E72" s="11"/>
      <c r="F72" s="6">
        <f t="shared" si="53"/>
        <v>0</v>
      </c>
      <c r="G72" s="7" t="str">
        <f t="shared" ref="G72" si="89">IF(AND(OR(E72=0,E72&gt;$B$9),OR(E73=0,E73&gt;$B$10)),"Концентрация образца недостаточна","Образец пригоден для анализа")</f>
        <v>Концентрация образца недостаточна</v>
      </c>
      <c r="H72" s="7" t="str">
        <f t="shared" ref="H72" si="90">IF(E72=0,"Не обнаружена мутация METex14",IF(AND(G72="Образец пригоден для анализа",OR(F72&lt;$B$12,E73=0)),"Мутация METex14 обнаружена","Не обнаружена мутация METex14"))</f>
        <v>Не обнаружена мутация METex14</v>
      </c>
    </row>
    <row r="73" spans="3:8" ht="15" customHeight="1" x14ac:dyDescent="0.25">
      <c r="C73" s="10"/>
      <c r="D73" s="10"/>
      <c r="E73" s="11"/>
    </row>
    <row r="74" spans="3:8" ht="15" customHeight="1" x14ac:dyDescent="0.25">
      <c r="C74" s="10"/>
      <c r="D74" s="10"/>
      <c r="E74" s="11"/>
      <c r="F74" s="6">
        <f t="shared" si="56"/>
        <v>0</v>
      </c>
      <c r="G74" s="7" t="str">
        <f t="shared" ref="G74" si="91">IF(AND(OR(E74=0,E74&gt;$B$9),OR(E75=0,E75&gt;$B$10)),"Концентрация образца недостаточна","Образец пригоден для анализа")</f>
        <v>Концентрация образца недостаточна</v>
      </c>
      <c r="H74" s="7" t="str">
        <f t="shared" ref="H74" si="92">IF(E74=0,"Не обнаружена мутация METex14",IF(AND(G74="Образец пригоден для анализа",OR(F74&lt;$B$12,E75=0)),"Мутация METex14 обнаружена","Не обнаружена мутация METex14"))</f>
        <v>Не обнаружена мутация METex14</v>
      </c>
    </row>
    <row r="75" spans="3:8" ht="15" customHeight="1" x14ac:dyDescent="0.25">
      <c r="C75" s="10"/>
      <c r="D75" s="10"/>
      <c r="E75" s="11"/>
    </row>
    <row r="76" spans="3:8" ht="15" customHeight="1" x14ac:dyDescent="0.25">
      <c r="C76" s="10"/>
      <c r="D76" s="10"/>
      <c r="E76" s="11"/>
      <c r="F76" s="6">
        <f t="shared" si="59"/>
        <v>0</v>
      </c>
      <c r="G76" s="7" t="str">
        <f t="shared" ref="G76" si="93">IF(AND(OR(E76=0,E76&gt;$B$9),OR(E77=0,E77&gt;$B$10)),"Концентрация образца недостаточна","Образец пригоден для анализа")</f>
        <v>Концентрация образца недостаточна</v>
      </c>
      <c r="H76" s="7" t="str">
        <f t="shared" ref="H76" si="94">IF(E76=0,"Не обнаружена мутация METex14",IF(AND(G76="Образец пригоден для анализа",OR(F76&lt;$B$12,E77=0)),"Мутация METex14 обнаружена","Не обнаружена мутация METex14"))</f>
        <v>Не обнаружена мутация METex14</v>
      </c>
    </row>
    <row r="77" spans="3:8" ht="15" customHeight="1" x14ac:dyDescent="0.25">
      <c r="C77" s="10"/>
      <c r="D77" s="10"/>
      <c r="E77" s="11"/>
    </row>
    <row r="78" spans="3:8" ht="15" customHeight="1" x14ac:dyDescent="0.25">
      <c r="E78" s="11"/>
      <c r="F78" s="6">
        <f t="shared" si="62"/>
        <v>0</v>
      </c>
      <c r="G78" s="7" t="str">
        <f t="shared" ref="G78" si="95">IF(AND(OR(E78=0,E78&gt;$B$9),OR(E79=0,E79&gt;$B$10)),"Концентрация образца недостаточна","Образец пригоден для анализа")</f>
        <v>Концентрация образца недостаточна</v>
      </c>
      <c r="H78" s="7" t="str">
        <f t="shared" ref="H78" si="96">IF(E78=0,"Не обнаружена мутация METex14",IF(AND(G78="Образец пригоден для анализа",OR(F78&lt;$B$12,E79=0)),"Мутация METex14 обнаружена","Не обнаружена мутация METex14"))</f>
        <v>Не обнаружена мутация METex14</v>
      </c>
    </row>
    <row r="79" spans="3:8" ht="15" customHeight="1" x14ac:dyDescent="0.25">
      <c r="E79" s="11"/>
    </row>
    <row r="80" spans="3:8" ht="15" customHeight="1" x14ac:dyDescent="0.25">
      <c r="E80" s="11"/>
      <c r="F80" s="6">
        <f t="shared" si="65"/>
        <v>0</v>
      </c>
      <c r="G80" s="7" t="str">
        <f t="shared" ref="G80" si="97">IF(AND(OR(E80=0,E80&gt;$B$9),OR(E81=0,E81&gt;$B$10)),"Концентрация образца недостаточна","Образец пригоден для анализа")</f>
        <v>Концентрация образца недостаточна</v>
      </c>
      <c r="H80" s="7" t="str">
        <f t="shared" ref="H80" si="98">IF(E80=0,"Не обнаружена мутация METex14",IF(AND(G80="Образец пригоден для анализа",OR(F80&lt;$B$12,E81=0)),"Мутация METex14 обнаружена","Не обнаружена мутация METex14"))</f>
        <v>Не обнаружена мутация METex14</v>
      </c>
    </row>
    <row r="81" spans="5:8" ht="15" customHeight="1" x14ac:dyDescent="0.25">
      <c r="E81" s="11"/>
    </row>
    <row r="82" spans="5:8" ht="15" customHeight="1" x14ac:dyDescent="0.25">
      <c r="E82" s="11"/>
      <c r="F82" s="6">
        <f t="shared" si="68"/>
        <v>0</v>
      </c>
      <c r="G82" s="7" t="str">
        <f t="shared" ref="G82" si="99">IF(AND(OR(E82=0,E82&gt;$B$9),OR(E83=0,E83&gt;$B$10)),"Концентрация образца недостаточна","Образец пригоден для анализа")</f>
        <v>Концентрация образца недостаточна</v>
      </c>
      <c r="H82" s="7" t="str">
        <f t="shared" ref="H82" si="100">IF(E82=0,"Не обнаружена мутация METex14",IF(AND(G82="Образец пригоден для анализа",OR(F82&lt;$B$12,E83=0)),"Мутация METex14 обнаружена","Не обнаружена мутация METex14"))</f>
        <v>Не обнаружена мутация METex14</v>
      </c>
    </row>
    <row r="83" spans="5:8" ht="15" customHeight="1" x14ac:dyDescent="0.25">
      <c r="E83" s="11"/>
    </row>
    <row r="84" spans="5:8" ht="15" customHeight="1" x14ac:dyDescent="0.25">
      <c r="E84" s="11"/>
      <c r="F84" s="6">
        <f t="shared" si="71"/>
        <v>0</v>
      </c>
      <c r="G84" s="7" t="str">
        <f t="shared" ref="G84" si="101">IF(AND(OR(E84=0,E84&gt;$B$9),OR(E85=0,E85&gt;$B$10)),"Концентрация образца недостаточна","Образец пригоден для анализа")</f>
        <v>Концентрация образца недостаточна</v>
      </c>
      <c r="H84" s="7" t="str">
        <f t="shared" ref="H84" si="102">IF(E84=0,"Не обнаружена мутация METex14",IF(AND(G84="Образец пригоден для анализа",OR(F84&lt;$B$12,E85=0)),"Мутация METex14 обнаружена","Не обнаружена мутация METex14"))</f>
        <v>Не обнаружена мутация METex14</v>
      </c>
    </row>
    <row r="85" spans="5:8" ht="15" customHeight="1" x14ac:dyDescent="0.25">
      <c r="E85" s="11"/>
    </row>
    <row r="86" spans="5:8" ht="15" customHeight="1" x14ac:dyDescent="0.25">
      <c r="E86" s="11"/>
      <c r="F86" s="6">
        <f t="shared" ref="F86" si="103">MAX(0,E86-E87)</f>
        <v>0</v>
      </c>
      <c r="G86" s="7" t="str">
        <f t="shared" ref="G86" si="104">IF(AND(OR(E86=0,E86&gt;$B$9),OR(E87=0,E87&gt;$B$10)),"Концентрация образца недостаточна","Образец пригоден для анализа")</f>
        <v>Концентрация образца недостаточна</v>
      </c>
      <c r="H86" s="7" t="str">
        <f t="shared" ref="H86" si="105">IF(E86=0,"Не обнаружена мутация METex14",IF(AND(G86="Образец пригоден для анализа",OR(F86&lt;$B$12,E87=0)),"Мутация METex14 обнаружена","Не обнаружена мутация METex14"))</f>
        <v>Не обнаружена мутация METex14</v>
      </c>
    </row>
    <row r="87" spans="5:8" ht="15" customHeight="1" x14ac:dyDescent="0.25">
      <c r="E87" s="11"/>
    </row>
    <row r="88" spans="5:8" ht="15" customHeight="1" x14ac:dyDescent="0.25">
      <c r="E88" s="11"/>
      <c r="F88" s="6">
        <f t="shared" si="35"/>
        <v>0</v>
      </c>
      <c r="G88" s="7" t="str">
        <f t="shared" ref="G88" si="106">IF(AND(OR(E88=0,E88&gt;$B$9),OR(E89=0,E89&gt;$B$10)),"Концентрация образца недостаточна","Образец пригоден для анализа")</f>
        <v>Концентрация образца недостаточна</v>
      </c>
      <c r="H88" s="7" t="str">
        <f t="shared" ref="H88" si="107">IF(E88=0,"Не обнаружена мутация METex14",IF(AND(G88="Образец пригоден для анализа",OR(F88&lt;$B$12,E89=0)),"Мутация METex14 обнаружена","Не обнаружена мутация METex14"))</f>
        <v>Не обнаружена мутация METex14</v>
      </c>
    </row>
    <row r="89" spans="5:8" ht="15" customHeight="1" x14ac:dyDescent="0.25">
      <c r="E89" s="11"/>
    </row>
    <row r="90" spans="5:8" ht="15" customHeight="1" x14ac:dyDescent="0.25">
      <c r="E90" s="11"/>
      <c r="F90" s="6">
        <f t="shared" si="38"/>
        <v>0</v>
      </c>
      <c r="G90" s="7" t="str">
        <f t="shared" ref="G90" si="108">IF(AND(OR(E90=0,E90&gt;$B$9),OR(E91=0,E91&gt;$B$10)),"Концентрация образца недостаточна","Образец пригоден для анализа")</f>
        <v>Концентрация образца недостаточна</v>
      </c>
      <c r="H90" s="7" t="str">
        <f t="shared" ref="H90" si="109">IF(E90=0,"Не обнаружена мутация METex14",IF(AND(G90="Образец пригоден для анализа",OR(F90&lt;$B$12,E91=0)),"Мутация METex14 обнаружена","Не обнаружена мутация METex14"))</f>
        <v>Не обнаружена мутация METex14</v>
      </c>
    </row>
    <row r="91" spans="5:8" ht="15" customHeight="1" x14ac:dyDescent="0.25">
      <c r="E91" s="11"/>
    </row>
    <row r="92" spans="5:8" ht="15" customHeight="1" x14ac:dyDescent="0.25">
      <c r="E92" s="11"/>
      <c r="F92" s="6">
        <f t="shared" si="41"/>
        <v>0</v>
      </c>
      <c r="G92" s="7" t="str">
        <f t="shared" ref="G92" si="110">IF(AND(OR(E92=0,E92&gt;$B$9),OR(E93=0,E93&gt;$B$10)),"Концентрация образца недостаточна","Образец пригоден для анализа")</f>
        <v>Концентрация образца недостаточна</v>
      </c>
      <c r="H92" s="7" t="str">
        <f t="shared" ref="H92" si="111">IF(E92=0,"Не обнаружена мутация METex14",IF(AND(G92="Образец пригоден для анализа",OR(F92&lt;$B$12,E93=0)),"Мутация METex14 обнаружена","Не обнаружена мутация METex14"))</f>
        <v>Не обнаружена мутация METex14</v>
      </c>
    </row>
    <row r="93" spans="5:8" ht="15" customHeight="1" x14ac:dyDescent="0.25">
      <c r="E93" s="11"/>
    </row>
    <row r="94" spans="5:8" ht="15" customHeight="1" x14ac:dyDescent="0.25">
      <c r="E94" s="11"/>
      <c r="F94" s="6">
        <f t="shared" si="44"/>
        <v>0</v>
      </c>
      <c r="G94" s="7" t="str">
        <f t="shared" ref="G94" si="112">IF(AND(OR(E94=0,E94&gt;$B$9),OR(E95=0,E95&gt;$B$10)),"Концентрация образца недостаточна","Образец пригоден для анализа")</f>
        <v>Концентрация образца недостаточна</v>
      </c>
      <c r="H94" s="7" t="str">
        <f t="shared" ref="H94" si="113">IF(E94=0,"Не обнаружена мутация METex14",IF(AND(G94="Образец пригоден для анализа",OR(F94&lt;$B$12,E95=0)),"Мутация METex14 обнаружена","Не обнаружена мутация METex14"))</f>
        <v>Не обнаружена мутация METex14</v>
      </c>
    </row>
    <row r="95" spans="5:8" ht="15" customHeight="1" x14ac:dyDescent="0.25">
      <c r="E95" s="11"/>
    </row>
    <row r="96" spans="5:8" ht="15" customHeight="1" x14ac:dyDescent="0.25">
      <c r="E96" s="11"/>
      <c r="F96" s="6">
        <f t="shared" si="47"/>
        <v>0</v>
      </c>
      <c r="G96" s="7" t="str">
        <f t="shared" ref="G96" si="114">IF(AND(OR(E96=0,E96&gt;$B$9),OR(E97=0,E97&gt;$B$10)),"Концентрация образца недостаточна","Образец пригоден для анализа")</f>
        <v>Концентрация образца недостаточна</v>
      </c>
      <c r="H96" s="7" t="str">
        <f>IF(E96=0,"Не обнаружена мутация METex14",IF(AND(G96="Образец пригоден для анализа",OR(F96&lt;$B$12,E97=0)),"Мутация METex14 обнаружена","Не обнаружена мутация METex14"))</f>
        <v>Не обнаружена мутация METex14</v>
      </c>
    </row>
    <row r="99" spans="5:5" x14ac:dyDescent="0.25">
      <c r="E99" s="11"/>
    </row>
    <row r="100" spans="5:5" x14ac:dyDescent="0.25">
      <c r="E100" s="11"/>
    </row>
    <row r="101" spans="5:5" x14ac:dyDescent="0.25">
      <c r="E101" s="11"/>
    </row>
  </sheetData>
  <conditionalFormatting sqref="B13">
    <cfRule type="cellIs" dxfId="38" priority="8" operator="equal">
      <formula>"приемлемо"</formula>
    </cfRule>
    <cfRule type="cellIs" dxfId="37" priority="9" operator="equal">
      <formula>"неприемлемо"</formula>
    </cfRule>
  </conditionalFormatting>
  <conditionalFormatting sqref="B6">
    <cfRule type="cellIs" dxfId="36" priority="6" operator="equal">
      <formula>"приемлемо"</formula>
    </cfRule>
    <cfRule type="cellIs" dxfId="35" priority="7" operator="equal">
      <formula>"неприемлемо"</formula>
    </cfRule>
  </conditionalFormatting>
  <conditionalFormatting sqref="H3 H5 H7 H9 H11 H13 H15 H17 H19 H21 H23 H25 H27 H29 H31 H33 H35 H37 H39 H41 H43 H45 H47 H49 H51 H53 H55 H57 H59 H61 H63 H65 H67 H69 H71 H73 H75 H77 H79 H81 H83 H85 H87 H89 H91 H93 H95 H97">
    <cfRule type="containsText" dxfId="3" priority="4" operator="containsText" text="Мутация METex14 обнаружена">
      <formula>NOT(ISERROR(SEARCH("Мутация METex14 обнаружена",H3)))</formula>
    </cfRule>
  </conditionalFormatting>
  <conditionalFormatting sqref="G99 G2:G96">
    <cfRule type="containsText" dxfId="2" priority="3" operator="containsText" text="Концентрация образца недостаточна">
      <formula>NOT(ISERROR(SEARCH("Концентрация образца недостаточна",G2)))</formula>
    </cfRule>
  </conditionalFormatting>
  <conditionalFormatting sqref="H2">
    <cfRule type="containsText" dxfId="1" priority="2" operator="containsText" text="Мутация METex14 обнаружена">
      <formula>NOT(ISERROR(SEARCH("Мутация METex14 обнаружена",H2)))</formula>
    </cfRule>
  </conditionalFormatting>
  <conditionalFormatting sqref="H4 H6 H8 H10 H12 H14 H16 H18 H20 H22 H24 H26 H28 H30 H32 H34 H36 H38 H40 H42 H44 H46 H48 H50 H52 H54 H56 H58 H60 H62 H64 H66 H68 H70 H72 H74 H76 H78 H80 H82 H84 H86 H88 H90 H92 H94 H96">
    <cfRule type="containsText" dxfId="0" priority="1" operator="containsText" text="Мутация METex14 обнаружена">
      <formula>NOT(ISERROR(SEARCH("Мутация METex14 обнаружена",H4)))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Первая постановка</vt:lpstr>
      <vt:lpstr>Последующие постановки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k2074</dc:creator>
  <cp:lastModifiedBy>k2074</cp:lastModifiedBy>
  <dcterms:created xsi:type="dcterms:W3CDTF">2025-10-31T07:15:35Z</dcterms:created>
  <dcterms:modified xsi:type="dcterms:W3CDTF">2026-07-29T06:48:07Z</dcterms:modified>
</cp:coreProperties>
</file>